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06\HTT\Groen\"/>
    </mc:Choice>
  </mc:AlternateContent>
  <xr:revisionPtr revIDLastSave="0" documentId="8_{FB7FDF6C-1927-4D11-B524-53BAE1C158ED}" xr6:coauthVersionLast="47" xr6:coauthVersionMax="47" xr10:uidLastSave="{00000000-0000-0000-0000-000000000000}"/>
  <bookViews>
    <workbookView xWindow="-1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1" i="19" l="1"/>
  <c r="D326" i="19" s="1"/>
  <c r="H30" i="22"/>
  <c r="H29" i="22"/>
  <c r="H28" i="22"/>
  <c r="H27" i="22"/>
  <c r="G26" i="22"/>
  <c r="F26" i="22"/>
  <c r="E26" i="22"/>
  <c r="D26" i="22"/>
  <c r="C26" i="22"/>
  <c r="H25" i="22"/>
  <c r="H26" i="22" s="1"/>
  <c r="H24" i="22"/>
  <c r="H23" i="22"/>
  <c r="C192" i="24"/>
  <c r="F190" i="24" s="1"/>
  <c r="C121" i="24"/>
  <c r="C117" i="24"/>
  <c r="C89" i="24"/>
  <c r="C82" i="24"/>
  <c r="F81" i="24" s="1"/>
  <c r="F80"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F62" i="24"/>
  <c r="D46" i="24"/>
  <c r="C46" i="24"/>
  <c r="G45" i="24"/>
  <c r="G44" i="24"/>
  <c r="G43" i="24"/>
  <c r="G42" i="24"/>
  <c r="G41" i="24"/>
  <c r="G40" i="24"/>
  <c r="G39" i="24"/>
  <c r="G38" i="24"/>
  <c r="G37" i="24"/>
  <c r="G36" i="24"/>
  <c r="G35" i="24"/>
  <c r="G34" i="24"/>
  <c r="G33" i="24"/>
  <c r="G32" i="24"/>
  <c r="G31" i="24"/>
  <c r="G46" i="24" s="1"/>
  <c r="G22"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G617" i="19" s="1"/>
  <c r="C618" i="19"/>
  <c r="F614" i="19"/>
  <c r="F618" i="19" s="1"/>
  <c r="D602" i="19"/>
  <c r="C602" i="19"/>
  <c r="G601" i="19"/>
  <c r="F601" i="19"/>
  <c r="G600" i="19"/>
  <c r="G599" i="19"/>
  <c r="F599" i="19"/>
  <c r="F593" i="19"/>
  <c r="G592" i="19"/>
  <c r="F592" i="19"/>
  <c r="G591" i="19"/>
  <c r="F591" i="19"/>
  <c r="G590" i="19"/>
  <c r="F590" i="19"/>
  <c r="G589" i="19"/>
  <c r="F589" i="19"/>
  <c r="D587" i="19"/>
  <c r="G585" i="19" s="1"/>
  <c r="C587" i="19"/>
  <c r="F578" i="19" s="1"/>
  <c r="G586" i="19"/>
  <c r="F584" i="19"/>
  <c r="G583" i="19"/>
  <c r="F583" i="19"/>
  <c r="G582" i="19"/>
  <c r="F582" i="19"/>
  <c r="G581" i="19"/>
  <c r="F581" i="19"/>
  <c r="G580" i="19"/>
  <c r="F580" i="19"/>
  <c r="G579" i="19"/>
  <c r="F579" i="19"/>
  <c r="G578" i="19"/>
  <c r="G577" i="19"/>
  <c r="F577" i="19"/>
  <c r="G576" i="19"/>
  <c r="F574" i="19"/>
  <c r="G573" i="19"/>
  <c r="F573" i="19"/>
  <c r="G572" i="19"/>
  <c r="F572" i="19"/>
  <c r="G571" i="19"/>
  <c r="F571" i="19"/>
  <c r="G570" i="19"/>
  <c r="F570" i="19"/>
  <c r="G569" i="19"/>
  <c r="F569" i="19"/>
  <c r="D564" i="19"/>
  <c r="G562" i="19" s="1"/>
  <c r="C564" i="19"/>
  <c r="F555" i="19" s="1"/>
  <c r="G563" i="19"/>
  <c r="F561" i="19"/>
  <c r="G560" i="19"/>
  <c r="F560" i="19"/>
  <c r="G559" i="19"/>
  <c r="F559" i="19"/>
  <c r="G558" i="19"/>
  <c r="F558" i="19"/>
  <c r="G557" i="19"/>
  <c r="F557" i="19"/>
  <c r="G556" i="19"/>
  <c r="F556" i="19"/>
  <c r="G555" i="19"/>
  <c r="G554" i="19"/>
  <c r="F554" i="19"/>
  <c r="G553" i="19"/>
  <c r="F551" i="19"/>
  <c r="G550" i="19"/>
  <c r="F550" i="19"/>
  <c r="G549" i="19"/>
  <c r="F549" i="19"/>
  <c r="G548" i="19"/>
  <c r="F548" i="19"/>
  <c r="G547" i="19"/>
  <c r="F547" i="19"/>
  <c r="G546" i="19"/>
  <c r="F546" i="19"/>
  <c r="D507" i="19"/>
  <c r="G506" i="19" s="1"/>
  <c r="C507" i="19"/>
  <c r="F506" i="19" s="1"/>
  <c r="F504" i="19"/>
  <c r="G503" i="19"/>
  <c r="F503" i="19"/>
  <c r="G502" i="19"/>
  <c r="F502" i="19"/>
  <c r="G501" i="19"/>
  <c r="F501" i="19"/>
  <c r="G500" i="19"/>
  <c r="F500" i="19"/>
  <c r="G499" i="19"/>
  <c r="F499" i="19"/>
  <c r="D485" i="19"/>
  <c r="G484" i="19" s="1"/>
  <c r="C485" i="19"/>
  <c r="F484" i="19" s="1"/>
  <c r="F482" i="19"/>
  <c r="G481" i="19"/>
  <c r="F481" i="19"/>
  <c r="G480" i="19"/>
  <c r="F480" i="19"/>
  <c r="G479" i="19"/>
  <c r="F479" i="19"/>
  <c r="G478" i="19"/>
  <c r="F478" i="19"/>
  <c r="G477" i="19"/>
  <c r="F477" i="19"/>
  <c r="D472" i="19"/>
  <c r="G471" i="19" s="1"/>
  <c r="C472" i="19"/>
  <c r="F463" i="19" s="1"/>
  <c r="F469" i="19"/>
  <c r="G468" i="19"/>
  <c r="F468" i="19"/>
  <c r="G467" i="19"/>
  <c r="F467" i="19"/>
  <c r="G466" i="19"/>
  <c r="F466" i="19"/>
  <c r="G465" i="19"/>
  <c r="F465" i="19"/>
  <c r="G464" i="19"/>
  <c r="F464" i="19"/>
  <c r="G463" i="19"/>
  <c r="G462" i="19"/>
  <c r="F462" i="19"/>
  <c r="F459" i="19"/>
  <c r="G458" i="19"/>
  <c r="F458" i="19"/>
  <c r="G457" i="19"/>
  <c r="F457" i="19"/>
  <c r="G456" i="19"/>
  <c r="F456" i="19"/>
  <c r="G455" i="19"/>
  <c r="F455" i="19"/>
  <c r="G454" i="19"/>
  <c r="F454" i="19"/>
  <c r="G453" i="19"/>
  <c r="G452" i="19"/>
  <c r="F452" i="19"/>
  <c r="F449" i="19"/>
  <c r="G448" i="19"/>
  <c r="F448" i="19"/>
  <c r="G404" i="19"/>
  <c r="G403" i="19"/>
  <c r="G402" i="19"/>
  <c r="G401" i="19"/>
  <c r="G400" i="19"/>
  <c r="G399" i="19"/>
  <c r="G398" i="19"/>
  <c r="G397" i="19"/>
  <c r="G396" i="19"/>
  <c r="G395" i="19"/>
  <c r="D392" i="19"/>
  <c r="G391" i="19" s="1"/>
  <c r="C392" i="19"/>
  <c r="F391" i="19"/>
  <c r="F390" i="19"/>
  <c r="G389" i="19"/>
  <c r="F389" i="19"/>
  <c r="G388" i="19"/>
  <c r="F388" i="19"/>
  <c r="D385" i="19"/>
  <c r="C385" i="19"/>
  <c r="G367" i="19"/>
  <c r="F367" i="19"/>
  <c r="D366" i="19"/>
  <c r="G356" i="19" s="1"/>
  <c r="C366" i="19"/>
  <c r="F365" i="19" s="1"/>
  <c r="G365" i="19"/>
  <c r="G358" i="19"/>
  <c r="F358" i="19"/>
  <c r="G357" i="19"/>
  <c r="F355" i="19"/>
  <c r="D349" i="19"/>
  <c r="G348" i="19" s="1"/>
  <c r="C349" i="19"/>
  <c r="F340" i="19" s="1"/>
  <c r="F348" i="19"/>
  <c r="G347" i="19"/>
  <c r="F347" i="19"/>
  <c r="G346" i="19"/>
  <c r="F346" i="19"/>
  <c r="G345" i="19"/>
  <c r="F345" i="19"/>
  <c r="G344" i="19"/>
  <c r="F344" i="19"/>
  <c r="G343" i="19"/>
  <c r="F343" i="19"/>
  <c r="G342" i="19"/>
  <c r="F342" i="19"/>
  <c r="G341" i="19"/>
  <c r="F341" i="19"/>
  <c r="G340" i="19"/>
  <c r="G339" i="19"/>
  <c r="F339" i="19"/>
  <c r="F338" i="19"/>
  <c r="G337" i="19"/>
  <c r="F337" i="19"/>
  <c r="G336" i="19"/>
  <c r="F336" i="19"/>
  <c r="G335" i="19"/>
  <c r="F335" i="19"/>
  <c r="G334" i="19"/>
  <c r="F334" i="19"/>
  <c r="G333" i="19"/>
  <c r="F333" i="19"/>
  <c r="G332" i="19"/>
  <c r="F332" i="19"/>
  <c r="G331" i="19"/>
  <c r="F331" i="19"/>
  <c r="C326" i="19"/>
  <c r="F317" i="19" s="1"/>
  <c r="D273" i="19"/>
  <c r="G272" i="19" s="1"/>
  <c r="C273" i="19"/>
  <c r="F272" i="19"/>
  <c r="G271" i="19"/>
  <c r="F271" i="19"/>
  <c r="G270" i="19"/>
  <c r="F270" i="19"/>
  <c r="G269" i="19"/>
  <c r="F269" i="19"/>
  <c r="G268" i="19"/>
  <c r="F268" i="19"/>
  <c r="G267" i="19"/>
  <c r="F267" i="19"/>
  <c r="G266" i="19"/>
  <c r="F266" i="19"/>
  <c r="G265" i="19"/>
  <c r="F265" i="19"/>
  <c r="D251" i="19"/>
  <c r="G250" i="19" s="1"/>
  <c r="C251" i="19"/>
  <c r="F250" i="19"/>
  <c r="G249" i="19"/>
  <c r="F249" i="19"/>
  <c r="G248" i="19"/>
  <c r="F248" i="19"/>
  <c r="G247" i="19"/>
  <c r="F247" i="19"/>
  <c r="G246" i="19"/>
  <c r="F246" i="19"/>
  <c r="G245" i="19"/>
  <c r="F245" i="19"/>
  <c r="G244" i="19"/>
  <c r="F244" i="19"/>
  <c r="G243" i="19"/>
  <c r="F243" i="19"/>
  <c r="D238" i="19"/>
  <c r="G237" i="19" s="1"/>
  <c r="C238" i="19"/>
  <c r="F229" i="19" s="1"/>
  <c r="F237" i="19"/>
  <c r="G236" i="19"/>
  <c r="F236" i="19"/>
  <c r="G235" i="19"/>
  <c r="F235" i="19"/>
  <c r="G234" i="19"/>
  <c r="F234" i="19"/>
  <c r="G233" i="19"/>
  <c r="F233" i="19"/>
  <c r="G232" i="19"/>
  <c r="F232" i="19"/>
  <c r="G231" i="19"/>
  <c r="F231" i="19"/>
  <c r="G230" i="19"/>
  <c r="F230" i="19"/>
  <c r="G229" i="19"/>
  <c r="G228" i="19"/>
  <c r="F228" i="19"/>
  <c r="F227" i="19"/>
  <c r="G226" i="19"/>
  <c r="F226" i="19"/>
  <c r="G225" i="19"/>
  <c r="F225" i="19"/>
  <c r="G224" i="19"/>
  <c r="F224" i="19"/>
  <c r="G223" i="19"/>
  <c r="F223" i="19"/>
  <c r="G222" i="19"/>
  <c r="F222" i="19"/>
  <c r="G221" i="19"/>
  <c r="F221" i="19"/>
  <c r="G220" i="19"/>
  <c r="F220" i="19"/>
  <c r="G219" i="19"/>
  <c r="G218" i="19"/>
  <c r="F218" i="19"/>
  <c r="F217" i="19"/>
  <c r="G216" i="19"/>
  <c r="F216" i="19"/>
  <c r="G215" i="19"/>
  <c r="F215" i="19"/>
  <c r="G214" i="19"/>
  <c r="F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D78" i="19"/>
  <c r="D65" i="19" s="1"/>
  <c r="F65" i="19"/>
  <c r="C65" i="19"/>
  <c r="F57" i="19"/>
  <c r="F49" i="19"/>
  <c r="C29" i="19"/>
  <c r="F28" i="19"/>
  <c r="F27" i="19"/>
  <c r="F26" i="19"/>
  <c r="F29"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2" i="11"/>
  <c r="F182" i="11"/>
  <c r="G181" i="11"/>
  <c r="F181" i="11"/>
  <c r="G180" i="11"/>
  <c r="F180" i="11"/>
  <c r="D179" i="11"/>
  <c r="C179" i="11"/>
  <c r="F178" i="11" s="1"/>
  <c r="G178" i="11"/>
  <c r="G177" i="11"/>
  <c r="F177" i="11"/>
  <c r="G176" i="11"/>
  <c r="F176" i="11"/>
  <c r="G175" i="11"/>
  <c r="F175" i="11"/>
  <c r="G174" i="11"/>
  <c r="F174" i="11"/>
  <c r="G173" i="11"/>
  <c r="F173" i="11"/>
  <c r="G172" i="11"/>
  <c r="F172" i="11"/>
  <c r="G171" i="11"/>
  <c r="F171" i="11"/>
  <c r="F179" i="11" s="1"/>
  <c r="G159" i="11"/>
  <c r="F159" i="11"/>
  <c r="G158" i="11"/>
  <c r="F158" i="11"/>
  <c r="D157" i="11"/>
  <c r="G156" i="11" s="1"/>
  <c r="C157" i="11"/>
  <c r="F156" i="11"/>
  <c r="F150" i="11"/>
  <c r="G149" i="11"/>
  <c r="F149" i="11"/>
  <c r="D144" i="11"/>
  <c r="G143" i="11" s="1"/>
  <c r="C144" i="11"/>
  <c r="F143" i="11"/>
  <c r="G137" i="11"/>
  <c r="F137" i="11"/>
  <c r="G136" i="11"/>
  <c r="F136" i="11"/>
  <c r="F127" i="11"/>
  <c r="G126" i="11"/>
  <c r="G124" i="11"/>
  <c r="F124" i="11"/>
  <c r="F123" i="11"/>
  <c r="C58" i="11"/>
  <c r="C54" i="11"/>
  <c r="C26" i="11"/>
  <c r="F158" i="10"/>
  <c r="F157" i="10"/>
  <c r="F155" i="10"/>
  <c r="C152" i="10"/>
  <c r="F151" i="10"/>
  <c r="F150" i="10"/>
  <c r="C81" i="10"/>
  <c r="C77" i="10"/>
  <c r="C49" i="10"/>
  <c r="C42" i="10"/>
  <c r="F41" i="10" s="1"/>
  <c r="F40" i="10"/>
  <c r="F39" i="10"/>
  <c r="D37" i="10"/>
  <c r="G28" i="10" s="1"/>
  <c r="C37" i="10"/>
  <c r="F36" i="10" s="1"/>
  <c r="G622" i="9"/>
  <c r="G621" i="9"/>
  <c r="G620" i="9"/>
  <c r="G619" i="9"/>
  <c r="G618" i="9"/>
  <c r="G617" i="9"/>
  <c r="G616" i="9"/>
  <c r="G615" i="9"/>
  <c r="G614" i="9"/>
  <c r="G613" i="9"/>
  <c r="G612" i="9"/>
  <c r="G611" i="9"/>
  <c r="G610" i="9"/>
  <c r="G609" i="9"/>
  <c r="G608" i="9"/>
  <c r="G607" i="9"/>
  <c r="G606" i="9"/>
  <c r="G605" i="9"/>
  <c r="G604" i="9"/>
  <c r="D601" i="9"/>
  <c r="G600" i="9" s="1"/>
  <c r="C601" i="9"/>
  <c r="F600" i="9"/>
  <c r="G599" i="9"/>
  <c r="F599" i="9"/>
  <c r="G598" i="9"/>
  <c r="F598" i="9"/>
  <c r="G597" i="9"/>
  <c r="F597" i="9"/>
  <c r="F591" i="9"/>
  <c r="D585" i="9"/>
  <c r="G579" i="9" s="1"/>
  <c r="C585" i="9"/>
  <c r="F584" i="9" s="1"/>
  <c r="F580" i="9"/>
  <c r="F579" i="9"/>
  <c r="G578" i="9"/>
  <c r="F578" i="9"/>
  <c r="F577" i="9"/>
  <c r="G576" i="9"/>
  <c r="F576" i="9"/>
  <c r="G575" i="9"/>
  <c r="F575" i="9"/>
  <c r="D567" i="9"/>
  <c r="G561" i="9" s="1"/>
  <c r="C567" i="9"/>
  <c r="G566" i="9"/>
  <c r="F566" i="9"/>
  <c r="G565" i="9"/>
  <c r="F565" i="9"/>
  <c r="G564" i="9"/>
  <c r="F564" i="9"/>
  <c r="G563" i="9"/>
  <c r="F563" i="9"/>
  <c r="G562" i="9"/>
  <c r="F557" i="9"/>
  <c r="G556" i="9"/>
  <c r="F556" i="9"/>
  <c r="G555" i="9"/>
  <c r="F555" i="9"/>
  <c r="G554" i="9"/>
  <c r="F554" i="9"/>
  <c r="G553" i="9"/>
  <c r="F553" i="9"/>
  <c r="G552" i="9"/>
  <c r="D544" i="9"/>
  <c r="G538" i="9" s="1"/>
  <c r="C544" i="9"/>
  <c r="F543" i="9" s="1"/>
  <c r="G543" i="9"/>
  <c r="G542" i="9"/>
  <c r="G541" i="9"/>
  <c r="F541" i="9"/>
  <c r="G540" i="9"/>
  <c r="G539" i="9"/>
  <c r="G534" i="9"/>
  <c r="G533" i="9"/>
  <c r="F533" i="9"/>
  <c r="G532" i="9"/>
  <c r="F532" i="9"/>
  <c r="G531" i="9"/>
  <c r="G530" i="9"/>
  <c r="G529" i="9"/>
  <c r="F493" i="9"/>
  <c r="G492" i="9"/>
  <c r="F492" i="9"/>
  <c r="G491" i="9"/>
  <c r="F491" i="9"/>
  <c r="G490" i="9"/>
  <c r="F490" i="9"/>
  <c r="G489" i="9"/>
  <c r="F489" i="9"/>
  <c r="G488" i="9"/>
  <c r="F488" i="9"/>
  <c r="D487" i="9"/>
  <c r="G485" i="9" s="1"/>
  <c r="C487" i="9"/>
  <c r="F486" i="9" s="1"/>
  <c r="G486" i="9"/>
  <c r="F484" i="9"/>
  <c r="G483" i="9"/>
  <c r="F483" i="9"/>
  <c r="G482" i="9"/>
  <c r="F482" i="9"/>
  <c r="G481" i="9"/>
  <c r="F481" i="9"/>
  <c r="G480" i="9"/>
  <c r="F480" i="9"/>
  <c r="G479" i="9"/>
  <c r="F479" i="9"/>
  <c r="F466" i="9"/>
  <c r="D465" i="9"/>
  <c r="C465" i="9"/>
  <c r="G464" i="9"/>
  <c r="F464" i="9"/>
  <c r="G463" i="9"/>
  <c r="F463" i="9"/>
  <c r="G462" i="9"/>
  <c r="F457" i="9"/>
  <c r="D452" i="9"/>
  <c r="C452" i="9"/>
  <c r="G451" i="9"/>
  <c r="F451" i="9"/>
  <c r="G450" i="9"/>
  <c r="F450" i="9"/>
  <c r="G449" i="9"/>
  <c r="F444" i="9"/>
  <c r="G443" i="9"/>
  <c r="F443" i="9"/>
  <c r="G442" i="9"/>
  <c r="F442" i="9"/>
  <c r="G441" i="9"/>
  <c r="F441" i="9"/>
  <c r="G440" i="9"/>
  <c r="F440" i="9"/>
  <c r="G439" i="9"/>
  <c r="F434" i="9"/>
  <c r="F433" i="9"/>
  <c r="G432" i="9"/>
  <c r="F432" i="9"/>
  <c r="G431" i="9"/>
  <c r="F431" i="9"/>
  <c r="G430" i="9"/>
  <c r="F430" i="9"/>
  <c r="G429" i="9"/>
  <c r="G393" i="9"/>
  <c r="G392" i="9"/>
  <c r="G391" i="9"/>
  <c r="G390" i="9"/>
  <c r="G389" i="9"/>
  <c r="G388" i="9"/>
  <c r="G387" i="9"/>
  <c r="G386" i="9"/>
  <c r="G385" i="9"/>
  <c r="G384" i="9"/>
  <c r="G383" i="9"/>
  <c r="G382" i="9"/>
  <c r="G381" i="9"/>
  <c r="G380" i="9"/>
  <c r="G379" i="9"/>
  <c r="G378" i="9"/>
  <c r="G377" i="9"/>
  <c r="G376" i="9"/>
  <c r="G375" i="9"/>
  <c r="D372" i="9"/>
  <c r="C372" i="9"/>
  <c r="F371" i="9" s="1"/>
  <c r="G371" i="9"/>
  <c r="G370" i="9"/>
  <c r="F370" i="9"/>
  <c r="G369" i="9"/>
  <c r="F369" i="9"/>
  <c r="G368" i="9"/>
  <c r="G372" i="9" s="1"/>
  <c r="F368" i="9"/>
  <c r="F372" i="9" s="1"/>
  <c r="D365" i="9"/>
  <c r="G358" i="9" s="1"/>
  <c r="C365" i="9"/>
  <c r="G364" i="9"/>
  <c r="F364" i="9"/>
  <c r="F358" i="9"/>
  <c r="D346" i="9"/>
  <c r="G345" i="9" s="1"/>
  <c r="C346" i="9"/>
  <c r="F345" i="9" s="1"/>
  <c r="F344" i="9"/>
  <c r="F338" i="9"/>
  <c r="G337" i="9"/>
  <c r="F337" i="9"/>
  <c r="G336" i="9"/>
  <c r="F336" i="9"/>
  <c r="D328" i="9"/>
  <c r="C328" i="9"/>
  <c r="F327" i="9" s="1"/>
  <c r="G327" i="9"/>
  <c r="G326" i="9"/>
  <c r="F326" i="9"/>
  <c r="G325" i="9"/>
  <c r="F325" i="9"/>
  <c r="G324" i="9"/>
  <c r="F324" i="9"/>
  <c r="G323" i="9"/>
  <c r="F323" i="9"/>
  <c r="G322" i="9"/>
  <c r="F322" i="9"/>
  <c r="G321" i="9"/>
  <c r="F321" i="9"/>
  <c r="G320" i="9"/>
  <c r="F320" i="9"/>
  <c r="G319" i="9"/>
  <c r="F319" i="9"/>
  <c r="G318" i="9"/>
  <c r="F318" i="9"/>
  <c r="G317" i="9"/>
  <c r="G316" i="9"/>
  <c r="F316" i="9"/>
  <c r="G315" i="9"/>
  <c r="F315" i="9"/>
  <c r="G314" i="9"/>
  <c r="F314" i="9"/>
  <c r="G313" i="9"/>
  <c r="F313" i="9"/>
  <c r="G312" i="9"/>
  <c r="F312" i="9"/>
  <c r="G311" i="9"/>
  <c r="F311" i="9"/>
  <c r="G310" i="9"/>
  <c r="G328" i="9" s="1"/>
  <c r="F310" i="9"/>
  <c r="D305" i="9"/>
  <c r="C305" i="9"/>
  <c r="F304" i="9" s="1"/>
  <c r="G304" i="9"/>
  <c r="G303" i="9"/>
  <c r="F303" i="9"/>
  <c r="G302" i="9"/>
  <c r="F302" i="9"/>
  <c r="G301" i="9"/>
  <c r="F301" i="9"/>
  <c r="G300" i="9"/>
  <c r="F300" i="9"/>
  <c r="G299" i="9"/>
  <c r="F299" i="9"/>
  <c r="G298" i="9"/>
  <c r="F298" i="9"/>
  <c r="G297" i="9"/>
  <c r="F297" i="9"/>
  <c r="G296" i="9"/>
  <c r="F296" i="9"/>
  <c r="G295" i="9"/>
  <c r="F295" i="9"/>
  <c r="G294" i="9"/>
  <c r="G293" i="9"/>
  <c r="F293" i="9"/>
  <c r="G292" i="9"/>
  <c r="F292" i="9"/>
  <c r="G291" i="9"/>
  <c r="F291" i="9"/>
  <c r="G290" i="9"/>
  <c r="F290" i="9"/>
  <c r="G289" i="9"/>
  <c r="F289" i="9"/>
  <c r="G288" i="9"/>
  <c r="F288" i="9"/>
  <c r="G287" i="9"/>
  <c r="F287" i="9"/>
  <c r="G251" i="9"/>
  <c r="F251" i="9"/>
  <c r="G250" i="9"/>
  <c r="F250" i="9"/>
  <c r="D249" i="9"/>
  <c r="G248" i="9" s="1"/>
  <c r="C249" i="9"/>
  <c r="F248" i="9"/>
  <c r="F242" i="9"/>
  <c r="G241" i="9"/>
  <c r="F241" i="9"/>
  <c r="G233" i="9"/>
  <c r="F233" i="9"/>
  <c r="G232" i="9"/>
  <c r="F232" i="9"/>
  <c r="G231" i="9"/>
  <c r="F231" i="9"/>
  <c r="G230" i="9"/>
  <c r="D227" i="9"/>
  <c r="G229" i="9" s="1"/>
  <c r="C227" i="9"/>
  <c r="F230" i="9" s="1"/>
  <c r="G226" i="9"/>
  <c r="F226" i="9"/>
  <c r="G225" i="9"/>
  <c r="F225" i="9"/>
  <c r="G224" i="9"/>
  <c r="F224" i="9"/>
  <c r="G223" i="9"/>
  <c r="F223" i="9"/>
  <c r="G222" i="9"/>
  <c r="F222" i="9"/>
  <c r="G221" i="9"/>
  <c r="D214" i="9"/>
  <c r="G207" i="9" s="1"/>
  <c r="C214" i="9"/>
  <c r="F208" i="9" s="1"/>
  <c r="G213" i="9"/>
  <c r="F213" i="9"/>
  <c r="G212" i="9"/>
  <c r="F212" i="9"/>
  <c r="G211" i="9"/>
  <c r="F211" i="9"/>
  <c r="G210" i="9"/>
  <c r="F210" i="9"/>
  <c r="G209" i="9"/>
  <c r="F209" i="9"/>
  <c r="G208" i="9"/>
  <c r="G203" i="9"/>
  <c r="F203" i="9"/>
  <c r="G202" i="9"/>
  <c r="F202" i="9"/>
  <c r="G201" i="9"/>
  <c r="F201" i="9"/>
  <c r="G200" i="9"/>
  <c r="F200" i="9"/>
  <c r="G199" i="9"/>
  <c r="F199" i="9"/>
  <c r="G198" i="9"/>
  <c r="G193" i="9"/>
  <c r="F193"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G17" i="19" s="1"/>
  <c r="D28" i="9"/>
  <c r="F26" i="9"/>
  <c r="F25" i="9"/>
  <c r="F24" i="9"/>
  <c r="F23" i="9"/>
  <c r="F22" i="9"/>
  <c r="F21" i="9"/>
  <c r="F20" i="9"/>
  <c r="F19" i="9"/>
  <c r="F18" i="9"/>
  <c r="F17" i="9"/>
  <c r="C15" i="9"/>
  <c r="F17" i="1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F211" i="8"/>
  <c r="F210" i="8"/>
  <c r="C208" i="8"/>
  <c r="C207" i="8"/>
  <c r="F198" i="8"/>
  <c r="F197" i="8"/>
  <c r="F196" i="8"/>
  <c r="F195" i="8"/>
  <c r="F194" i="8"/>
  <c r="F193" i="8"/>
  <c r="F187" i="8"/>
  <c r="F186" i="8"/>
  <c r="F185" i="8"/>
  <c r="F184" i="8"/>
  <c r="F183" i="8"/>
  <c r="F182" i="8"/>
  <c r="F181" i="8"/>
  <c r="F180" i="8"/>
  <c r="C179" i="8"/>
  <c r="F178" i="8"/>
  <c r="F177" i="8"/>
  <c r="F176" i="8"/>
  <c r="F175" i="8"/>
  <c r="F174" i="8"/>
  <c r="F179" i="8" s="1"/>
  <c r="D167" i="8"/>
  <c r="G165" i="8" s="1"/>
  <c r="C167" i="8"/>
  <c r="F164" i="8" s="1"/>
  <c r="F167" i="8" s="1"/>
  <c r="G166" i="8"/>
  <c r="F166" i="8"/>
  <c r="F165" i="8"/>
  <c r="G164" i="8"/>
  <c r="F158" i="8"/>
  <c r="G157" i="8"/>
  <c r="F157" i="8"/>
  <c r="D156" i="8"/>
  <c r="G155" i="8" s="1"/>
  <c r="C156" i="8"/>
  <c r="F155" i="8" s="1"/>
  <c r="F154" i="8"/>
  <c r="F149" i="8"/>
  <c r="F148" i="8"/>
  <c r="F147" i="8"/>
  <c r="F146" i="8"/>
  <c r="G145" i="8"/>
  <c r="F145" i="8"/>
  <c r="G144" i="8"/>
  <c r="F144" i="8"/>
  <c r="F139" i="8"/>
  <c r="G136" i="8"/>
  <c r="F136" i="8"/>
  <c r="G135" i="8"/>
  <c r="F135" i="8"/>
  <c r="G134" i="8"/>
  <c r="F134" i="8"/>
  <c r="G133" i="8"/>
  <c r="F133" i="8"/>
  <c r="G132" i="8"/>
  <c r="F132" i="8"/>
  <c r="G131" i="8"/>
  <c r="F131" i="8"/>
  <c r="D130" i="8"/>
  <c r="G121" i="8" s="1"/>
  <c r="C130" i="8"/>
  <c r="F123" i="8" s="1"/>
  <c r="G129" i="8"/>
  <c r="F129" i="8"/>
  <c r="G128" i="8"/>
  <c r="F128" i="8"/>
  <c r="G127" i="8"/>
  <c r="F127" i="8"/>
  <c r="G126" i="8"/>
  <c r="F126" i="8"/>
  <c r="G125" i="8"/>
  <c r="F125" i="8"/>
  <c r="G124" i="8"/>
  <c r="F124" i="8"/>
  <c r="G123" i="8"/>
  <c r="G122" i="8"/>
  <c r="G120" i="8"/>
  <c r="F120" i="8"/>
  <c r="G119" i="8"/>
  <c r="F119" i="8"/>
  <c r="G118" i="8"/>
  <c r="F118" i="8"/>
  <c r="G117" i="8"/>
  <c r="F117" i="8"/>
  <c r="G116" i="8"/>
  <c r="F116" i="8"/>
  <c r="G115" i="8"/>
  <c r="F115" i="8"/>
  <c r="G114" i="8"/>
  <c r="F114" i="8"/>
  <c r="G113" i="8"/>
  <c r="G112" i="8"/>
  <c r="F105" i="8"/>
  <c r="D105" i="8"/>
  <c r="F104" i="8"/>
  <c r="F103" i="8"/>
  <c r="D103" i="8"/>
  <c r="G102" i="8"/>
  <c r="F102" i="8"/>
  <c r="F101" i="8"/>
  <c r="D101" i="8"/>
  <c r="D100" i="8"/>
  <c r="G95" i="8" s="1"/>
  <c r="C100" i="8"/>
  <c r="F98" i="8" s="1"/>
  <c r="F99" i="8"/>
  <c r="F96" i="8"/>
  <c r="D96" i="8"/>
  <c r="F95" i="8"/>
  <c r="F94" i="8"/>
  <c r="G93" i="8"/>
  <c r="F93" i="8"/>
  <c r="G82" i="8"/>
  <c r="F82" i="8"/>
  <c r="D82" i="8"/>
  <c r="G81" i="8"/>
  <c r="D81" i="8"/>
  <c r="G80" i="8"/>
  <c r="D80" i="8"/>
  <c r="G79" i="8"/>
  <c r="D79" i="8"/>
  <c r="G78" i="8"/>
  <c r="D78" i="8"/>
  <c r="C77" i="8"/>
  <c r="G76" i="8"/>
  <c r="F76" i="8"/>
  <c r="D76" i="8"/>
  <c r="G75" i="8"/>
  <c r="F75" i="8"/>
  <c r="D75" i="8"/>
  <c r="G74" i="8"/>
  <c r="D74" i="8"/>
  <c r="G73" i="8"/>
  <c r="D73" i="8"/>
  <c r="G72" i="8"/>
  <c r="D72" i="8"/>
  <c r="G71" i="8"/>
  <c r="F71" i="8"/>
  <c r="D71" i="8"/>
  <c r="G70" i="8"/>
  <c r="G77" i="8" s="1"/>
  <c r="F70" i="8"/>
  <c r="D70" i="8"/>
  <c r="D77" i="8" s="1"/>
  <c r="F64" i="8"/>
  <c r="F63" i="8"/>
  <c r="F62" i="8"/>
  <c r="F61" i="8"/>
  <c r="F60" i="8"/>
  <c r="C58" i="8"/>
  <c r="F59" i="8" s="1"/>
  <c r="F53" i="8"/>
  <c r="C47" i="8"/>
  <c r="D45" i="8"/>
  <c r="C293" i="8"/>
  <c r="F293" i="8"/>
  <c r="C307" i="8"/>
  <c r="D293" i="8"/>
  <c r="D291" i="8"/>
  <c r="C291" i="8"/>
  <c r="D307" i="8"/>
  <c r="F307" i="8"/>
  <c r="F295" i="8"/>
  <c r="C295" i="8"/>
  <c r="G293" i="8"/>
  <c r="D295" i="8"/>
  <c r="G355" i="19" l="1"/>
  <c r="F356" i="19"/>
  <c r="F316" i="19"/>
  <c r="F322" i="19"/>
  <c r="F323" i="19"/>
  <c r="F324" i="19"/>
  <c r="F308" i="19"/>
  <c r="F310" i="19"/>
  <c r="F311" i="19"/>
  <c r="F312" i="19"/>
  <c r="F313" i="19"/>
  <c r="F314" i="19"/>
  <c r="F325" i="19"/>
  <c r="F309" i="19"/>
  <c r="F315" i="19"/>
  <c r="F319" i="19"/>
  <c r="F320" i="19"/>
  <c r="F318" i="19"/>
  <c r="F321" i="19"/>
  <c r="G325" i="19"/>
  <c r="G323" i="19"/>
  <c r="G312" i="19"/>
  <c r="G322" i="19"/>
  <c r="G311" i="19"/>
  <c r="G321" i="19"/>
  <c r="G310" i="19"/>
  <c r="G320" i="19"/>
  <c r="G309" i="19"/>
  <c r="G319" i="19"/>
  <c r="G308" i="19"/>
  <c r="G318" i="19"/>
  <c r="G317" i="19"/>
  <c r="G316" i="19"/>
  <c r="G314" i="19"/>
  <c r="G324" i="19"/>
  <c r="G313" i="19"/>
  <c r="G167" i="8"/>
  <c r="F564" i="19"/>
  <c r="F40" i="19"/>
  <c r="F39" i="19"/>
  <c r="F31" i="19"/>
  <c r="F38" i="19"/>
  <c r="F37" i="19"/>
  <c r="F36" i="19"/>
  <c r="F35" i="19"/>
  <c r="F32" i="19"/>
  <c r="F34" i="19"/>
  <c r="F33" i="19"/>
  <c r="G101" i="8"/>
  <c r="G305" i="9"/>
  <c r="G338" i="9"/>
  <c r="F471" i="9"/>
  <c r="F462" i="9"/>
  <c r="F470" i="9"/>
  <c r="F461" i="9"/>
  <c r="F469" i="9"/>
  <c r="F460" i="9"/>
  <c r="F458" i="9"/>
  <c r="F467" i="9"/>
  <c r="F468" i="9"/>
  <c r="F459" i="9"/>
  <c r="G577" i="9"/>
  <c r="F24" i="10"/>
  <c r="F42" i="10"/>
  <c r="G123" i="11"/>
  <c r="G179" i="11"/>
  <c r="F357" i="19"/>
  <c r="F392" i="19"/>
  <c r="G383" i="19"/>
  <c r="G382" i="19"/>
  <c r="G378" i="19"/>
  <c r="G381" i="19"/>
  <c r="G380" i="19"/>
  <c r="G379" i="19"/>
  <c r="G146" i="8"/>
  <c r="F207" i="8"/>
  <c r="F305" i="9"/>
  <c r="G470" i="9"/>
  <c r="G461" i="9"/>
  <c r="G457" i="9"/>
  <c r="G469" i="9"/>
  <c r="G460" i="9"/>
  <c r="G468" i="9"/>
  <c r="G459" i="9"/>
  <c r="G466" i="9"/>
  <c r="G467" i="9"/>
  <c r="G458" i="9"/>
  <c r="F534" i="9"/>
  <c r="G24" i="10"/>
  <c r="F142" i="11"/>
  <c r="F132" i="11"/>
  <c r="F122" i="11"/>
  <c r="F141" i="11"/>
  <c r="F131" i="11"/>
  <c r="F121" i="11"/>
  <c r="F128" i="11"/>
  <c r="F140" i="11"/>
  <c r="F130" i="11"/>
  <c r="F120" i="11"/>
  <c r="F139" i="11"/>
  <c r="F129" i="11"/>
  <c r="F138" i="11"/>
  <c r="F30" i="19"/>
  <c r="F349" i="19"/>
  <c r="G392" i="19"/>
  <c r="F31" i="24"/>
  <c r="F25" i="10"/>
  <c r="G344" i="9"/>
  <c r="G142" i="11"/>
  <c r="G132" i="11"/>
  <c r="G122" i="11"/>
  <c r="G141" i="11"/>
  <c r="G131" i="11"/>
  <c r="G121" i="11"/>
  <c r="G128" i="11"/>
  <c r="G140" i="11"/>
  <c r="G130" i="11"/>
  <c r="G120" i="11"/>
  <c r="G138" i="11"/>
  <c r="G139" i="11"/>
  <c r="G129" i="11"/>
  <c r="F191" i="24"/>
  <c r="F189" i="24"/>
  <c r="F188" i="24"/>
  <c r="F199" i="24"/>
  <c r="F198" i="24"/>
  <c r="F194" i="24"/>
  <c r="F193" i="24"/>
  <c r="F197" i="24"/>
  <c r="F196" i="24"/>
  <c r="F195" i="24"/>
  <c r="G147" i="8"/>
  <c r="G25" i="10"/>
  <c r="F125" i="11"/>
  <c r="F540" i="9"/>
  <c r="F26" i="10"/>
  <c r="G125" i="11"/>
  <c r="F359" i="19"/>
  <c r="F77" i="24"/>
  <c r="G103" i="8"/>
  <c r="G148" i="8"/>
  <c r="F343" i="9"/>
  <c r="F333" i="9"/>
  <c r="F339" i="9"/>
  <c r="F342" i="9"/>
  <c r="F341" i="9"/>
  <c r="F340" i="9"/>
  <c r="G471" i="9"/>
  <c r="G26" i="10"/>
  <c r="F126" i="11"/>
  <c r="G507" i="19"/>
  <c r="G77" i="24"/>
  <c r="G242" i="9"/>
  <c r="F542" i="9"/>
  <c r="F28" i="10"/>
  <c r="F149" i="10"/>
  <c r="F148" i="10"/>
  <c r="F159" i="10"/>
  <c r="G127" i="11"/>
  <c r="G150" i="11"/>
  <c r="G157" i="11" s="1"/>
  <c r="G364" i="19"/>
  <c r="G354" i="19"/>
  <c r="G363" i="19"/>
  <c r="G353" i="19"/>
  <c r="G362" i="19"/>
  <c r="G361" i="19"/>
  <c r="G360" i="19"/>
  <c r="G359" i="19"/>
  <c r="G584" i="9"/>
  <c r="G574" i="9"/>
  <c r="G580" i="9"/>
  <c r="G583" i="9"/>
  <c r="G573" i="9"/>
  <c r="G582" i="9"/>
  <c r="G572" i="9"/>
  <c r="G581" i="9"/>
  <c r="G27" i="10"/>
  <c r="F133" i="11"/>
  <c r="F273" i="19"/>
  <c r="F600" i="19"/>
  <c r="F598" i="19"/>
  <c r="F597" i="19"/>
  <c r="F596" i="19"/>
  <c r="F594" i="19"/>
  <c r="F602" i="19" s="1"/>
  <c r="F595" i="19"/>
  <c r="F38" i="24"/>
  <c r="G33" i="10"/>
  <c r="G23" i="10"/>
  <c r="G32" i="10"/>
  <c r="G22" i="10"/>
  <c r="G31" i="10"/>
  <c r="G29" i="10"/>
  <c r="G30" i="10"/>
  <c r="F27" i="10"/>
  <c r="F364" i="19"/>
  <c r="F354" i="19"/>
  <c r="F363" i="19"/>
  <c r="F353" i="19"/>
  <c r="F362" i="19"/>
  <c r="F360" i="19"/>
  <c r="F361" i="19"/>
  <c r="G94" i="8"/>
  <c r="G154" i="8"/>
  <c r="F206" i="8"/>
  <c r="F205" i="8"/>
  <c r="F204" i="8"/>
  <c r="F200" i="8"/>
  <c r="F199" i="8"/>
  <c r="F203" i="8"/>
  <c r="F202" i="8"/>
  <c r="F201" i="8"/>
  <c r="G130" i="8"/>
  <c r="F208" i="8"/>
  <c r="F81" i="8"/>
  <c r="F74" i="8"/>
  <c r="F80" i="8"/>
  <c r="F73" i="8"/>
  <c r="F72" i="8"/>
  <c r="F77" i="8" s="1"/>
  <c r="F79" i="8"/>
  <c r="F209" i="8"/>
  <c r="F449" i="9"/>
  <c r="F439" i="9"/>
  <c r="F429" i="9"/>
  <c r="F448" i="9"/>
  <c r="F438" i="9"/>
  <c r="F428" i="9"/>
  <c r="F447" i="9"/>
  <c r="F437" i="9"/>
  <c r="F445" i="9"/>
  <c r="F435" i="9"/>
  <c r="F446" i="9"/>
  <c r="F436" i="9"/>
  <c r="F34" i="10"/>
  <c r="F153" i="10"/>
  <c r="G133" i="11"/>
  <c r="G273" i="19"/>
  <c r="G598" i="19"/>
  <c r="G602" i="19" s="1"/>
  <c r="G597" i="19"/>
  <c r="G593" i="19"/>
  <c r="G596" i="19"/>
  <c r="G595" i="19"/>
  <c r="G594" i="19"/>
  <c r="G343" i="9"/>
  <c r="G333" i="9"/>
  <c r="G342" i="9"/>
  <c r="G341" i="9"/>
  <c r="G339" i="9"/>
  <c r="G340" i="9"/>
  <c r="F143" i="8"/>
  <c r="F162" i="8"/>
  <c r="F153" i="8"/>
  <c r="F159" i="8"/>
  <c r="F161" i="8"/>
  <c r="F152" i="8"/>
  <c r="F142" i="8"/>
  <c r="F140" i="8"/>
  <c r="F160" i="8"/>
  <c r="F151" i="8"/>
  <c r="F141" i="8"/>
  <c r="F150" i="8"/>
  <c r="F247" i="9"/>
  <c r="F252" i="9"/>
  <c r="F255" i="9"/>
  <c r="F246" i="9"/>
  <c r="F254" i="9"/>
  <c r="F245" i="9"/>
  <c r="F243" i="9"/>
  <c r="F249" i="9" s="1"/>
  <c r="F253" i="9"/>
  <c r="F244" i="9"/>
  <c r="F334" i="9"/>
  <c r="G448" i="9"/>
  <c r="G438" i="9"/>
  <c r="G428" i="9"/>
  <c r="G444" i="9"/>
  <c r="G434" i="9"/>
  <c r="G447" i="9"/>
  <c r="G437" i="9"/>
  <c r="G446" i="9"/>
  <c r="G436" i="9"/>
  <c r="G445" i="9"/>
  <c r="G435" i="9"/>
  <c r="G591" i="9"/>
  <c r="G34" i="10"/>
  <c r="F154" i="10"/>
  <c r="F134" i="11"/>
  <c r="F155" i="11"/>
  <c r="F163" i="11"/>
  <c r="F154" i="11"/>
  <c r="F160" i="11"/>
  <c r="F162" i="11"/>
  <c r="F153" i="11"/>
  <c r="F151" i="11"/>
  <c r="F157" i="11" s="1"/>
  <c r="F161" i="11"/>
  <c r="F152" i="11"/>
  <c r="F39" i="24"/>
  <c r="F383" i="19"/>
  <c r="F382" i="19"/>
  <c r="F379" i="19"/>
  <c r="F381" i="19"/>
  <c r="F380" i="19"/>
  <c r="G162" i="8"/>
  <c r="G153" i="8"/>
  <c r="G143" i="8"/>
  <c r="G139" i="8"/>
  <c r="G161" i="8"/>
  <c r="G152" i="8"/>
  <c r="G142" i="8"/>
  <c r="G160" i="8"/>
  <c r="G151" i="8"/>
  <c r="G141" i="8"/>
  <c r="G149" i="8"/>
  <c r="G159" i="8"/>
  <c r="G150" i="8"/>
  <c r="G140" i="8"/>
  <c r="G158" i="8"/>
  <c r="G247" i="9"/>
  <c r="G255" i="9"/>
  <c r="G246" i="9"/>
  <c r="G243" i="9"/>
  <c r="G254" i="9"/>
  <c r="G245" i="9"/>
  <c r="G249" i="9" s="1"/>
  <c r="G253" i="9"/>
  <c r="G244" i="9"/>
  <c r="G252" i="9"/>
  <c r="G334" i="9"/>
  <c r="F539" i="9"/>
  <c r="F529" i="9"/>
  <c r="F538" i="9"/>
  <c r="F528" i="9"/>
  <c r="F537" i="9"/>
  <c r="F527" i="9"/>
  <c r="F535" i="9"/>
  <c r="F536" i="9"/>
  <c r="F526" i="9"/>
  <c r="F35" i="10"/>
  <c r="G134" i="11"/>
  <c r="G155" i="11"/>
  <c r="G160" i="11"/>
  <c r="G163" i="11"/>
  <c r="G154" i="11"/>
  <c r="G162" i="11"/>
  <c r="G153" i="11"/>
  <c r="G151" i="11"/>
  <c r="G161" i="11"/>
  <c r="G152" i="11"/>
  <c r="F251" i="19"/>
  <c r="F138" i="8"/>
  <c r="F212" i="8"/>
  <c r="F335" i="9"/>
  <c r="F363" i="9"/>
  <c r="F362" i="9"/>
  <c r="F361" i="9"/>
  <c r="F359" i="9"/>
  <c r="F365" i="9" s="1"/>
  <c r="F360" i="9"/>
  <c r="G433" i="9"/>
  <c r="F530" i="9"/>
  <c r="F562" i="9"/>
  <c r="F552" i="9"/>
  <c r="F561" i="9"/>
  <c r="F551" i="9"/>
  <c r="F558" i="9"/>
  <c r="F560" i="9"/>
  <c r="F550" i="9"/>
  <c r="F559" i="9"/>
  <c r="F549" i="9"/>
  <c r="G601" i="9"/>
  <c r="G35" i="10"/>
  <c r="F156" i="10"/>
  <c r="F135" i="11"/>
  <c r="G251" i="19"/>
  <c r="F378" i="19"/>
  <c r="F385" i="19" s="1"/>
  <c r="F40" i="24"/>
  <c r="F328" i="9"/>
  <c r="F601" i="9"/>
  <c r="G138" i="8"/>
  <c r="G335" i="9"/>
  <c r="G363" i="9"/>
  <c r="G362" i="9"/>
  <c r="G361" i="9"/>
  <c r="G360" i="9"/>
  <c r="G359" i="9"/>
  <c r="G365" i="9" s="1"/>
  <c r="G135" i="11"/>
  <c r="F384" i="19"/>
  <c r="F37" i="24"/>
  <c r="F16" i="24"/>
  <c r="F36" i="24"/>
  <c r="F11" i="24"/>
  <c r="F22" i="24" s="1"/>
  <c r="F33" i="10"/>
  <c r="F23" i="10"/>
  <c r="F32" i="24"/>
  <c r="F45" i="24"/>
  <c r="F35" i="24"/>
  <c r="F32" i="10"/>
  <c r="F22" i="10"/>
  <c r="F29" i="10"/>
  <c r="F44" i="24"/>
  <c r="F34" i="24"/>
  <c r="F31" i="10"/>
  <c r="F43" i="24"/>
  <c r="F33" i="24"/>
  <c r="F30" i="10"/>
  <c r="F42" i="24"/>
  <c r="G99" i="8"/>
  <c r="G98" i="8"/>
  <c r="G104" i="8"/>
  <c r="G96" i="8"/>
  <c r="G105" i="8"/>
  <c r="G97" i="8"/>
  <c r="F531" i="9"/>
  <c r="G36" i="10"/>
  <c r="G384" i="19"/>
  <c r="F21" i="24"/>
  <c r="F41" i="24"/>
  <c r="G194" i="9"/>
  <c r="G214" i="9" s="1"/>
  <c r="F54" i="8"/>
  <c r="F58" i="8" s="1"/>
  <c r="F97" i="8"/>
  <c r="F100" i="8" s="1"/>
  <c r="F195" i="9"/>
  <c r="F205" i="9"/>
  <c r="F294" i="9"/>
  <c r="F317" i="9"/>
  <c r="G484" i="9"/>
  <c r="G487" i="9" s="1"/>
  <c r="G493" i="9"/>
  <c r="G535" i="9"/>
  <c r="G558" i="9"/>
  <c r="G217" i="19"/>
  <c r="G238" i="19" s="1"/>
  <c r="G227" i="19"/>
  <c r="G315" i="19"/>
  <c r="G338" i="19"/>
  <c r="G349" i="19" s="1"/>
  <c r="G390" i="19"/>
  <c r="G449" i="19"/>
  <c r="G472" i="19" s="1"/>
  <c r="G459" i="19"/>
  <c r="G469" i="19"/>
  <c r="G482" i="19"/>
  <c r="G485" i="19" s="1"/>
  <c r="G504" i="19"/>
  <c r="G551" i="19"/>
  <c r="G564" i="19" s="1"/>
  <c r="G561" i="19"/>
  <c r="G574" i="19"/>
  <c r="G587" i="19" s="1"/>
  <c r="G584" i="19"/>
  <c r="G614" i="19"/>
  <c r="G618" i="19" s="1"/>
  <c r="F12" i="9"/>
  <c r="F15" i="9" s="1"/>
  <c r="G195" i="9"/>
  <c r="G205" i="9"/>
  <c r="F485" i="9"/>
  <c r="F487" i="9" s="1"/>
  <c r="F572" i="9"/>
  <c r="F582" i="9"/>
  <c r="F450" i="19"/>
  <c r="F472" i="19" s="1"/>
  <c r="F460" i="19"/>
  <c r="F470" i="19"/>
  <c r="F483" i="19"/>
  <c r="F485" i="19" s="1"/>
  <c r="F505" i="19"/>
  <c r="F507" i="19" s="1"/>
  <c r="F552" i="19"/>
  <c r="F562" i="19"/>
  <c r="F575" i="19"/>
  <c r="F587" i="19" s="1"/>
  <c r="F585" i="19"/>
  <c r="G615" i="19"/>
  <c r="G204" i="9"/>
  <c r="F581" i="9"/>
  <c r="F56" i="8"/>
  <c r="F13" i="9"/>
  <c r="F196" i="9"/>
  <c r="F214" i="9" s="1"/>
  <c r="F206" i="9"/>
  <c r="F219" i="9"/>
  <c r="F228" i="9"/>
  <c r="G526" i="9"/>
  <c r="G536" i="9"/>
  <c r="G549" i="9"/>
  <c r="G559" i="9"/>
  <c r="F15" i="19"/>
  <c r="F18" i="19" s="1"/>
  <c r="G450" i="19"/>
  <c r="G460" i="19"/>
  <c r="G470" i="19"/>
  <c r="G483" i="19"/>
  <c r="G505" i="19"/>
  <c r="G552" i="19"/>
  <c r="G575" i="19"/>
  <c r="G616" i="19"/>
  <c r="F55" i="8"/>
  <c r="F121" i="8"/>
  <c r="F57" i="8"/>
  <c r="F112" i="8"/>
  <c r="F130" i="8" s="1"/>
  <c r="F122" i="8"/>
  <c r="F14" i="9"/>
  <c r="G196" i="9"/>
  <c r="G206" i="9"/>
  <c r="G219" i="9"/>
  <c r="G227" i="9" s="1"/>
  <c r="G228" i="9"/>
  <c r="F573" i="9"/>
  <c r="F583" i="9"/>
  <c r="G15" i="19"/>
  <c r="G18" i="19" s="1"/>
  <c r="F219" i="19"/>
  <c r="F238" i="19" s="1"/>
  <c r="F451" i="19"/>
  <c r="F461" i="19"/>
  <c r="F471" i="19"/>
  <c r="F553" i="19"/>
  <c r="F563" i="19"/>
  <c r="F576" i="19"/>
  <c r="F586" i="19"/>
  <c r="F197" i="9"/>
  <c r="F207" i="9"/>
  <c r="F220" i="9"/>
  <c r="F229" i="9"/>
  <c r="G527" i="9"/>
  <c r="G537" i="9"/>
  <c r="G550" i="9"/>
  <c r="G560" i="9"/>
  <c r="F16" i="19"/>
  <c r="G451" i="19"/>
  <c r="G461" i="19"/>
  <c r="F79" i="24"/>
  <c r="F82" i="24" s="1"/>
  <c r="G197" i="9"/>
  <c r="G220" i="9"/>
  <c r="F574" i="9"/>
  <c r="G16" i="19"/>
  <c r="F17" i="22"/>
  <c r="F194" i="9"/>
  <c r="F204" i="9"/>
  <c r="G557" i="9"/>
  <c r="F113" i="8"/>
  <c r="F16" i="9"/>
  <c r="F198" i="9"/>
  <c r="F221" i="9"/>
  <c r="G528" i="9"/>
  <c r="G551" i="9"/>
  <c r="G17" i="22"/>
  <c r="F453" i="19"/>
  <c r="F326" i="19" l="1"/>
  <c r="G326" i="19"/>
  <c r="F366" i="19"/>
  <c r="F192" i="24"/>
  <c r="F544" i="9"/>
  <c r="F46" i="24"/>
  <c r="G585" i="9"/>
  <c r="F152" i="10"/>
  <c r="G544" i="9"/>
  <c r="F156" i="8"/>
  <c r="G144" i="11"/>
  <c r="G465" i="9"/>
  <c r="F227" i="9"/>
  <c r="F567" i="9"/>
  <c r="G37" i="10"/>
  <c r="F144" i="11"/>
  <c r="F465" i="9"/>
  <c r="G567" i="9"/>
  <c r="G452" i="9"/>
  <c r="F585" i="9"/>
  <c r="G346" i="9"/>
  <c r="G100" i="8"/>
  <c r="G385" i="19"/>
  <c r="F37" i="10"/>
  <c r="G156" i="8"/>
  <c r="G366" i="19"/>
  <c r="F452" i="9"/>
  <c r="F34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<sst xmlns="http://schemas.openxmlformats.org/spreadsheetml/2006/main" count="4634" uniqueCount="3068">
  <si>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</si>
  <si>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</si>
  <si>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</si>
  <si>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</si>
  <si>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</si>
  <si>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</si>
  <si>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</si>
  <si>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</si>
  <si>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</si>
  <si>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</si>
  <si>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</si>
  <si>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</si>
  <si>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</si>
  <si>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</si>
  <si>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</si>
  <si>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</si>
  <si>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</si>
  <si>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</si>
  <si>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</si>
  <si>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</si>
  <si>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</si>
  <si>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</si>
  <si>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</si>
  <si>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</si>
  <si>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</si>
  <si>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</si>
  <si>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</si>
  <si>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</si>
  <si>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</si>
  <si>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</si>
  <si>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</si>
  <si>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</si>
  <si>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</si>
  <si>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</si>
  <si>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</si>
  <si>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</si>
  <si>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</si>
  <si>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</si>
  <si>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</si>
  <si>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</si>
  <si>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</si>
  <si>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</si>
  <si>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</si>
  <si>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</si>
  <si>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</si>
  <si>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</si>
  <si>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</si>
  <si>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</si>
  <si>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</si>
  <si>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</si>
  <si>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</si>
  <si>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</si>
  <si>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</si>
  <si>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</si>
  <si>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</si>
  <si>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</si>
  <si>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</si>
  <si>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</si>
  <si>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</si>
  <si>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</si>
  <si>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</si>
  <si>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</si>
  <si>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</si>
  <si>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</si>
  <si>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</si>
  <si>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</si>
  <si>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</si>
  <si>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</si>
  <si>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</si>
  <si>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</si>
  <si>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</si>
  <si>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</si>
  <si>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</si>
  <si>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</si>
  <si>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</si>
  <si>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</si>
  <si>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</si>
  <si>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</si>
  <si>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</si>
  <si>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</si>
  <si>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</si>
  <si>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</si>
  <si>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</si>
  <si>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</si>
  <si>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</si>
  <si>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</si>
  <si>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</si>
  <si>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</si>
  <si>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</si>
  <si>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</si>
  <si>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</si>
  <si>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</si>
  <si>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</si>
  <si>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</si>
  <si>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</si>
  <si>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</si>
  <si>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</si>
  <si>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</si>
  <si>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</si>
  <si>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</si>
  <si>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</si>
  <si>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</si>
  <si>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</si>
  <si>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</si>
  <si>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</si>
  <si>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</si>
  <si>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</si>
  <si>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</si>
  <si>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</si>
  <si>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</si>
  <si>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</si>
  <si>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</si>
  <si>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</si>
  <si>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</si>
  <si>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</si>
  <si>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</si>
  <si>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</si>
  <si>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</si>
  <si>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</si>
  <si>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</si>
  <si>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</si>
  <si>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</si>
  <si>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</si>
  <si>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</si>
  <si>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</si>
  <si>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</si>
  <si>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</si>
  <si>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</si>
  <si>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</si>
  <si>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</si>
  <si>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</si>
  <si>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</si>
  <si>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</si>
  <si>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</si>
  <si>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</si>
  <si>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</si>
  <si>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</si>
  <si>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</si>
  <si>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</si>
  <si>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</si>
  <si>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</si>
  <si>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</si>
  <si>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</si>
  <si>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</si>
  <si>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</si>
  <si>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</si>
  <si>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</si>
  <si>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</si>
  <si>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</si>
  <si>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</si>
  <si>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</si>
  <si>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</si>
  <si>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</si>
  <si>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</si>
  <si>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</si>
  <si>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</si>
  <si>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</si>
  <si>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</si>
  <si>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</si>
  <si>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</si>
  <si>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</si>
  <si>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</si>
  <si>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</si>
  <si>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</si>
  <si>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</si>
  <si>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</si>
  <si>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</si>
  <si>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</si>
  <si>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</si>
  <si>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</si>
  <si>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</si>
  <si>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</si>
  <si>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</si>
  <si>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</si>
  <si>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</si>
  <si>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</si>
  <si>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</si>
  <si>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</si>
  <si>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</si>
  <si>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</si>
  <si>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</si>
  <si>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</si>
  <si>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</si>
  <si>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</si>
  <si>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</si>
  <si>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</si>
  <si>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</si>
  <si>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</si>
  <si>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</si>
  <si>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</si>
  <si>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</si>
  <si>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</si>
  <si>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</si>
  <si>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</si>
  <si>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</si>
  <si>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</si>
  <si>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</si>
  <si>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</si>
  <si>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</si>
  <si>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</si>
  <si>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</si>
  <si>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</si>
  <si>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</si>
  <si>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</si>
  <si>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</si>
  <si>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</si>
  <si>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</si>
  <si>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</si>
  <si>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</si>
  <si>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</si>
  <si>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</si>
  <si>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</si>
  <si>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</si>
  <si>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</si>
  <si>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</si>
  <si>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</si>
  <si>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</si>
  <si>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</si>
  <si>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</si>
  <si>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</si>
  <si>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</si>
  <si>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</si>
  <si>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</si>
  <si>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</si>
  <si>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</si>
  <si>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</si>
  <si>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</si>
  <si>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</si>
  <si>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</si>
  <si>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</si>
  <si>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</si>
  <si>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</si>
  <si>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</si>
  <si>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</si>
  <si>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</si>
  <si>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</si>
  <si>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</si>
  <si>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</si>
  <si>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</si>
  <si>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</si>
  <si>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</si>
  <si>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</si>
  <si>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</si>
  <si>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</si>
  <si>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</si>
  <si>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</si>
  <si>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</si>
  <si>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</si>
  <si>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</si>
  <si>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</si>
  <si>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</si>
  <si>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</si>
  <si>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</si>
  <si>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</si>
  <si>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</si>
  <si>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</si>
  <si>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</si>
  <si>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</si>
  <si>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</si>
  <si>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</si>
  <si>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</si>
  <si>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</si>
  <si>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</si>
  <si>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</si>
  <si>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</si>
  <si>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</si>
  <si>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</si>
  <si>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</si>
  <si>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</si>
  <si>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</si>
  <si>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</si>
  <si>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</si>
  <si>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</si>
  <si>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</si>
  <si>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</si>
  <si>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</si>
  <si>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</si>
  <si>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</si>
  <si>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</si>
  <si>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</si>
  <si>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</si>
  <si>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</si>
  <si>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</si>
  <si>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</si>
  <si>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</si>
  <si>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</si>
  <si>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</si>
  <si>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</si>
  <si>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</si>
  <si>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</si>
  <si>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</si>
  <si>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</si>
  <si>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</si>
  <si>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</si>
  <si>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</si>
  <si>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</si>
  <si>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</si>
  <si>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</si>
  <si>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</si>
  <si>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</si>
  <si>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</si>
  <si>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</si>
  <si>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</si>
  <si>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</si>
  <si>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</si>
  <si>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</si>
  <si>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</si>
  <si>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</si>
  <si>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</si>
  <si>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</si>
  <si>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</si>
  <si>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</si>
  <si>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</si>
  <si>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</si>
  <si>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</si>
  <si>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</si>
  <si>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</si>
  <si>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</si>
  <si>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</si>
  <si>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</si>
  <si>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</si>
  <si>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</si>
  <si>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</si>
  <si>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</si>
  <si>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</si>
  <si>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</si>
  <si>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</si>
  <si>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</si>
  <si>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</si>
  <si>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</si>
  <si>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</si>
  <si>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</si>
  <si>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</si>
  <si>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</si>
  <si>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</si>
  <si>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</si>
  <si>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</si>
  <si>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</si>
  <si>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</si>
  <si>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</si>
  <si>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</si>
  <si>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</si>
  <si>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</si>
  <si>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</si>
  <si>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</si>
  <si>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</si>
  <si>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</si>
  <si>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</si>
  <si>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</si>
  <si>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</si>
  <si>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</si>
  <si>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</si>
  <si>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</si>
  <si>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</si>
  <si>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</si>
  <si>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</si>
  <si>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</si>
  <si>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</si>
  <si>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</si>
  <si>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</si>
  <si>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</si>
  <si>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</si>
  <si>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</si>
  <si>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</si>
  <si>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</si>
  <si>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</si>
  <si>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</si>
  <si>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</si>
  <si>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</si>
  <si>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</si>
  <si>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</si>
  <si>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</si>
  <si>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</si>
  <si>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</si>
  <si>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</si>
  <si>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</si>
  <si>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</si>
  <si>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</si>
  <si>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</si>
  <si>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</si>
  <si>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</si>
  <si>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</si>
  <si>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</si>
  <si>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</si>
  <si>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</si>
  <si>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</si>
  <si>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</si>
  <si>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</si>
  <si>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</si>
  <si>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</si>
  <si>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</si>
  <si>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</si>
  <si>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</si>
  <si>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</si>
  <si>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</si>
  <si>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</si>
  <si>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</si>
  <si>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</si>
  <si>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</si>
  <si>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</si>
  <si>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</si>
  <si>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</si>
  <si>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</si>
  <si>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</si>
  <si>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</si>
  <si>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</si>
  <si>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</si>
  <si>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</si>
  <si>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</si>
  <si>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</si>
  <si>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</si>
  <si>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</si>
  <si>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</si>
  <si>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</si>
  <si>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</si>
  <si>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</si>
  <si>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</si>
  <si>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</si>
  <si>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</si>
  <si>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</si>
  <si>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</si>
  <si>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</si>
  <si>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</si>
  <si>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</si>
  <si>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</si>
  <si>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</si>
  <si>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</si>
  <si>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</si>
  <si>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</si>
  <si>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</si>
  <si>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</si>
  <si>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</si>
  <si>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</si>
  <si>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</si>
  <si>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</si>
  <si>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</si>
  <si>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</si>
  <si>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</si>
  <si>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</si>
  <si>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</si>
  <si>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</si>
  <si>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</si>
  <si>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</si>
  <si>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</si>
  <si>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</si>
  <si>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</si>
  <si>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</si>
  <si>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</si>
  <si>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</si>
  <si>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</si>
  <si>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</si>
  <si>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</si>
  <si>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</si>
  <si>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</si>
  <si>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</si>
  <si>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</si>
  <si>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</si>
  <si>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</si>
  <si>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</si>
  <si>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</si>
  <si>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</si>
  <si>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</si>
  <si>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</si>
  <si>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</si>
  <si>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</si>
  <si>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</si>
  <si>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</si>
  <si>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</si>
  <si>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</si>
  <si>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</si>
  <si>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</si>
  <si>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</si>
  <si>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</si>
  <si>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</si>
  <si>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</si>
  <si>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</si>
  <si>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</si>
  <si>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</si>
  <si>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</si>
  <si>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</si>
  <si>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</si>
  <si>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</si>
  <si>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</si>
  <si>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</si>
  <si>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</si>
  <si>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</si>
  <si>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</si>
  <si>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</si>
  <si>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</si>
  <si>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</si>
  <si>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</si>
  <si>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</si>
  <si>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</si>
  <si>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</si>
  <si>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</si>
  <si>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</si>
  <si>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</si>
  <si>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</si>
  <si>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</si>
  <si>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</si>
  <si>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</si>
  <si>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</si>
  <si>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</si>
  <si>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</si>
  <si>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</si>
  <si>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</si>
  <si>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</si>
  <si>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</si>
  <si>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</si>
  <si>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</si>
  <si>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</si>
  <si>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</si>
  <si>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</si>
  <si>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</si>
  <si>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</si>
  <si>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</si>
  <si>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</si>
  <si>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</si>
  <si>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</si>
  <si>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</si>
  <si>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</si>
  <si>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</si>
  <si>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</si>
  <si>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</si>
  <si>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</si>
  <si>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</si>
  <si>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</si>
  <si>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</si>
  <si>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</si>
  <si>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</si>
  <si>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</si>
  <si>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</si>
  <si>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</si>
  <si>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</si>
  <si>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</si>
  <si>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</si>
  <si>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</si>
  <si>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</si>
  <si>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</si>
  <si>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</si>
  <si>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</si>
  <si>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</si>
  <si>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</si>
  <si>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</si>
  <si>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</si>
  <si>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</si>
  <si>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</si>
  <si>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</si>
  <si>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</si>
  <si>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</si>
  <si>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</si>
  <si>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</si>
  <si>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</si>
  <si>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</si>
  <si>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</si>
  <si>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</si>
  <si>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</si>
  <si>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</si>
  <si>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</si>
  <si>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</si>
  <si>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</si>
  <si>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</si>
  <si>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</si>
  <si>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</si>
  <si>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</si>
  <si>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</si>
  <si>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</si>
  <si>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</si>
  <si>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</si>
  <si>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</si>
  <si>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</si>
  <si>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</si>
  <si>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</si>
  <si>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</si>
  <si>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</si>
  <si>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</si>
  <si>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</si>
  <si>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</si>
  <si>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</si>
  <si>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</si>
  <si>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</si>
  <si>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</si>
  <si>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</si>
  <si>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</si>
  <si>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</si>
  <si>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</si>
  <si>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</si>
  <si>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</si>
  <si>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</si>
  <si>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</si>
  <si>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</si>
  <si>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</si>
  <si>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</si>
  <si>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</si>
  <si>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</si>
  <si>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</si>
  <si>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</si>
  <si>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</si>
  <si>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</si>
  <si>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</si>
  <si>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</si>
  <si>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</si>
  <si>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</si>
  <si>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</si>
  <si>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</si>
  <si>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</si>
  <si>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</si>
  <si>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</si>
  <si>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</si>
  <si>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</si>
  <si>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</si>
  <si>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</si>
  <si>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</si>
  <si>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</si>
  <si>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</si>
  <si>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</si>
  <si>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</si>
  <si>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</si>
  <si>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</si>
  <si>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</si>
  <si>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</si>
  <si>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</si>
  <si>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</si>
  <si>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</si>
  <si>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</si>
  <si>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</si>
  <si>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</si>
  <si>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</si>
  <si>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</si>
  <si>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</si>
  <si>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</si>
  <si>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</si>
  <si>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</si>
  <si>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</si>
  <si>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</si>
  <si>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</si>
  <si>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</si>
  <si>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</si>
  <si>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</si>
  <si>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</si>
  <si>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</si>
  <si>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</si>
  <si>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</si>
  <si>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</si>
  <si>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</si>
  <si>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</si>
  <si>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</si>
  <si>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</si>
  <si>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</si>
  <si>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</si>
  <si>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</si>
  <si>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</si>
  <si>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</si>
  <si>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</si>
  <si>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</si>
  <si>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</si>
  <si>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</si>
  <si>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</si>
  <si>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</si>
  <si>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</si>
  <si>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</si>
  <si>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</si>
  <si>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</si>
  <si>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</si>
  <si>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</si>
  <si>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</si>
  <si>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</si>
  <si>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</si>
  <si>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</si>
  <si>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</si>
  <si>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</si>
  <si>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</si>
  <si>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</si>
  <si>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</si>
  <si>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</si>
  <si>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</si>
  <si>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</si>
  <si>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</si>
  <si>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</si>
  <si>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</si>
  <si>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</si>
  <si>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</si>
  <si>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</si>
  <si>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</si>
  <si>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</si>
  <si>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</si>
  <si>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</si>
  <si>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</si>
  <si>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</si>
  <si>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</si>
  <si>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</si>
  <si>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</si>
  <si>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</si>
  <si>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</si>
  <si>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</si>
  <si>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</si>
  <si>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</si>
  <si>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</si>
  <si>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</si>
  <si>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</si>
  <si>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</si>
  <si>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</si>
  <si>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</si>
  <si>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</si>
  <si>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</si>
  <si>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</si>
  <si>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</si>
  <si>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</si>
  <si>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</si>
  <si>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</si>
  <si>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</si>
  <si>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</si>
  <si>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</si>
  <si>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</si>
  <si>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</si>
  <si>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</si>
  <si>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</si>
  <si>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</si>
  <si>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</si>
  <si>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</si>
  <si>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</si>
  <si>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</si>
  <si>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</si>
  <si>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</si>
  <si>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</si>
  <si>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</si>
  <si>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</si>
  <si>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</si>
  <si>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</si>
  <si>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</si>
  <si>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</si>
  <si>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</si>
  <si>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</si>
  <si>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</si>
  <si>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</si>
  <si>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</si>
  <si>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</si>
  <si>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</si>
  <si>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</si>
  <si>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</si>
  <si>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</si>
  <si>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</si>
  <si>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</si>
  <si>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</si>
  <si>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</si>
  <si>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</si>
  <si>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</si>
  <si>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</si>
  <si>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</si>
  <si>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</si>
  <si>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</si>
  <si>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</si>
  <si>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</si>
  <si>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</si>
  <si>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</si>
  <si>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</si>
  <si>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</si>
  <si>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</si>
  <si>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</si>
  <si>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</si>
  <si>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</si>
  <si>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</si>
  <si>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</si>
  <si>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</si>
  <si>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</si>
  <si>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</si>
  <si>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</si>
  <si>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</si>
  <si>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</si>
  <si>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</si>
  <si>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</si>
  <si>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</si>
  <si>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</si>
  <si>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</si>
  <si>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</si>
  <si>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</si>
  <si>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</si>
  <si>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</si>
  <si>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</si>
  <si>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</si>
  <si>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</si>
  <si>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</si>
  <si>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</si>
  <si>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</si>
  <si>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</si>
  <si>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</si>
  <si>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</si>
  <si>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</si>
  <si>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</si>
  <si>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</si>
  <si>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</si>
  <si>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</si>
  <si>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</si>
  <si>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</si>
  <si>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</si>
  <si>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</si>
  <si>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</si>
  <si>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</si>
  <si>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</si>
  <si>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</si>
  <si>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</si>
  <si>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</si>
  <si>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</si>
  <si>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</si>
  <si>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</si>
  <si>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</si>
  <si>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</si>
  <si>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</si>
  <si>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</si>
  <si>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</si>
  <si>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</si>
  <si>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</si>
  <si>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</si>
  <si>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</si>
  <si>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</si>
  <si>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</si>
  <si>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</si>
  <si>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</si>
  <si>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</si>
  <si>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</si>
  <si>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</si>
  <si>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</si>
  <si>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</si>
  <si>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</si>
  <si>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</si>
  <si>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</si>
  <si>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</si>
  <si>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</si>
  <si>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</si>
  <si>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</si>
  <si>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</si>
  <si>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</si>
  <si>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</si>
  <si>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</si>
  <si>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</si>
  <si>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</si>
  <si>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</si>
  <si>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</si>
  <si>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</si>
  <si>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</si>
  <si>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</si>
  <si>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</si>
  <si>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</si>
  <si>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</si>
  <si>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</si>
  <si>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</si>
  <si>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</si>
  <si>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</si>
  <si>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</si>
  <si>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</si>
  <si>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</si>
  <si>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</si>
  <si>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</si>
  <si>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</si>
  <si>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</si>
  <si>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</si>
  <si>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</si>
  <si>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</si>
  <si>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</si>
  <si>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</si>
  <si>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</si>
  <si>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</si>
  <si>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</si>
  <si>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</si>
  <si>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</si>
  <si>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</si>
  <si>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</si>
  <si>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</si>
  <si>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</si>
  <si>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</si>
  <si>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</si>
  <si>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</si>
  <si>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</si>
  <si>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</si>
  <si>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</si>
  <si>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</si>
  <si>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</si>
  <si>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</si>
  <si>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</si>
  <si>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</si>
  <si>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</si>
  <si>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</si>
  <si>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</si>
  <si>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</si>
  <si>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</si>
  <si>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</si>
  <si>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</si>
  <si>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</si>
  <si>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</si>
  <si>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</si>
  <si>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</si>
  <si>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</si>
  <si>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</si>
  <si>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</si>
  <si>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</si>
  <si>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</si>
  <si>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</si>
  <si>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</si>
  <si>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</si>
  <si>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</si>
  <si>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</si>
  <si>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</si>
  <si>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</si>
  <si>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</si>
  <si>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</si>
  <si>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</si>
  <si>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</si>
  <si>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</si>
  <si>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</si>
  <si>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</si>
  <si>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</si>
  <si>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</si>
  <si>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</si>
  <si>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</si>
  <si>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</si>
  <si>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</si>
  <si>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</si>
  <si>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</si>
  <si>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</si>
  <si>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</si>
  <si>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</si>
  <si>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</si>
  <si>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</si>
  <si>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</si>
  <si>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</si>
  <si>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</si>
  <si>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</si>
  <si>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</si>
  <si>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</si>
  <si>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</si>
  <si>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</si>
  <si>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</si>
  <si>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</si>
  <si>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</si>
  <si>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</si>
  <si>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</si>
  <si>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</si>
  <si>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</si>
  <si>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</si>
  <si>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</si>
  <si>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</si>
  <si>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</si>
  <si>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</si>
  <si>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</si>
  <si>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</si>
  <si>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</si>
  <si>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</si>
  <si>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</si>
  <si>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</si>
  <si>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</si>
  <si>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</si>
  <si>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</si>
  <si>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</si>
  <si>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</si>
  <si>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</si>
  <si>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</si>
  <si>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</si>
  <si>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</si>
  <si>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</si>
  <si>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</si>
  <si>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</si>
  <si>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</si>
  <si>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</si>
  <si>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</si>
  <si>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</si>
  <si>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</si>
  <si>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</si>
  <si>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</si>
  <si>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</si>
  <si>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</si>
  <si>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</si>
  <si>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</si>
  <si>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</si>
  <si>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</si>
  <si>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</si>
  <si>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</si>
  <si>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</si>
  <si>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</si>
  <si>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</si>
  <si>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</si>
  <si>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</si>
  <si>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</si>
  <si>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</si>
  <si>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</si>
  <si>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</si>
  <si>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</si>
  <si>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</si>
  <si>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</si>
  <si>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</si>
  <si>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</si>
  <si>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</si>
  <si>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</si>
  <si>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</si>
  <si>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</si>
  <si>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</si>
  <si>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</si>
  <si>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</si>
  <si>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</si>
  <si>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</si>
  <si>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</si>
  <si>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</si>
  <si>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</si>
  <si>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</si>
  <si>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</si>
  <si>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</si>
  <si>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</si>
  <si>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</si>
  <si>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</si>
  <si>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</si>
  <si>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</si>
  <si>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</si>
  <si>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</si>
  <si>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</si>
  <si>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</si>
  <si>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</si>
  <si>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</si>
  <si>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</si>
  <si>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</si>
  <si>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</si>
  <si>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</si>
  <si>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</si>
  <si>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</si>
  <si>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</si>
  <si>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</si>
  <si>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</si>
  <si>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</si>
  <si>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</si>
  <si>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</si>
  <si>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</si>
  <si>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</si>
  <si>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</si>
  <si>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</si>
  <si>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</si>
  <si>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</si>
  <si>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</si>
  <si>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</si>
  <si>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</si>
  <si>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</si>
  <si>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</si>
  <si>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</si>
  <si>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</si>
  <si>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</si>
  <si>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</si>
  <si>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</si>
  <si>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</si>
  <si>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</si>
  <si>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</si>
  <si>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</si>
  <si>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</si>
  <si>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</si>
  <si>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</si>
  <si>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</si>
  <si>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</si>
  <si>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</si>
  <si>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</si>
  <si>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</si>
  <si>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</si>
  <si>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</si>
  <si>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</si>
  <si>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</si>
  <si>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</si>
  <si>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</si>
  <si>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</si>
  <si>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</si>
  <si>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</si>
  <si>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</si>
  <si>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</si>
  <si>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</si>
  <si>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</si>
  <si>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</si>
  <si>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</si>
  <si>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</si>
  <si>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</si>
  <si>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</si>
  <si>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</si>
  <si>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</si>
  <si>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</si>
  <si>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</si>
  <si>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</si>
  <si>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</si>
  <si>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</si>
  <si>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</si>
  <si>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</si>
  <si>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</si>
  <si>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</si>
  <si>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</si>
  <si>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</si>
  <si>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</si>
  <si>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</si>
  <si>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</si>
  <si>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</si>
  <si>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</si>
  <si>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</si>
  <si>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</si>
  <si>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</si>
  <si>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</si>
  <si>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</si>
  <si>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</si>
  <si>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</si>
  <si>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</si>
  <si>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</si>
  <si>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</si>
  <si>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</si>
  <si>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</si>
  <si>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</si>
  <si>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</si>
  <si>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</si>
  <si>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</si>
  <si>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</si>
  <si>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</si>
  <si>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</si>
  <si>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</si>
  <si>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</si>
  <si>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</si>
  <si>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</si>
  <si>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</si>
  <si>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</si>
  <si>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</si>
  <si>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</si>
  <si>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</si>
  <si>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</si>
  <si>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</si>
  <si>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</si>
  <si>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</si>
  <si>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</si>
  <si>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</si>
  <si>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</si>
  <si>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</si>
  <si>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</si>
  <si>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</si>
  <si>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</si>
  <si>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</si>
  <si>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</si>
  <si>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</si>
  <si>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</si>
  <si>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</si>
  <si>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</si>
  <si>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</si>
  <si>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</si>
  <si>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</si>
  <si>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</si>
  <si>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</si>
  <si>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</si>
  <si>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</si>
  <si>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</si>
  <si>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</si>
  <si>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</si>
  <si>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</si>
  <si>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</si>
  <si>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</si>
  <si>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</si>
  <si>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</si>
  <si>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</si>
  <si>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</si>
  <si>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</si>
  <si>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</si>
  <si>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</si>
  <si>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</si>
  <si>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</si>
  <si>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</si>
  <si>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</si>
  <si>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</si>
  <si>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</si>
  <si>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</si>
  <si>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</si>
  <si>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</si>
  <si>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</si>
  <si>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</si>
  <si>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</si>
  <si>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</si>
  <si>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</si>
  <si>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</si>
  <si>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</si>
  <si>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</si>
  <si>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</si>
  <si>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</si>
  <si>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</si>
  <si>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</si>
  <si>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</si>
  <si>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</si>
  <si>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</si>
  <si>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</si>
  <si>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</si>
  <si>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</si>
  <si>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</si>
  <si>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</si>
  <si>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</si>
  <si>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</si>
  <si>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</si>
  <si>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</si>
  <si>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</si>
  <si>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</si>
  <si>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</si>
  <si>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</si>
  <si>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</si>
  <si>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</si>
  <si>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</si>
  <si>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</si>
  <si>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</si>
  <si>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</si>
  <si>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</si>
  <si>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</si>
  <si>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</si>
  <si>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</si>
  <si>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</si>
  <si>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</si>
  <si>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</si>
  <si>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</si>
  <si>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</si>
  <si>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</si>
  <si>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</si>
  <si>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</si>
  <si>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</si>
  <si>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</si>
  <si>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</si>
  <si>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</si>
  <si>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</si>
  <si>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</si>
  <si>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</si>
  <si>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</si>
  <si>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</si>
  <si>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</si>
  <si>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</si>
  <si>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</si>
  <si>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</si>
  <si>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</si>
  <si>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</si>
  <si>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</si>
  <si>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</si>
  <si>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</si>
  <si>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</si>
  <si>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</si>
  <si>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</si>
  <si>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</si>
  <si>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</si>
  <si>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</si>
  <si>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</si>
  <si>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</si>
  <si>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</si>
  <si>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</si>
  <si>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</si>
  <si>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</si>
  <si>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</si>
  <si>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</si>
  <si>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</si>
  <si>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</si>
  <si>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</si>
  <si>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</si>
  <si>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</si>
  <si>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</si>
  <si>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</si>
  <si>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</si>
  <si>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</si>
  <si>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</si>
  <si>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</si>
  <si>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</si>
  <si>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</si>
  <si>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</si>
  <si>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</si>
  <si>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</si>
  <si>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</si>
  <si>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</si>
  <si>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</si>
  <si>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</si>
  <si>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</si>
  <si>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</si>
  <si>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</si>
  <si>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</si>
  <si>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</si>
  <si>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</si>
  <si>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</si>
  <si>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</si>
  <si>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</si>
  <si>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</si>
  <si>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</si>
  <si>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</si>
  <si>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</si>
  <si>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</si>
  <si>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</si>
  <si>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</si>
  <si>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</si>
  <si>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</si>
  <si>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</si>
  <si>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</si>
  <si>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</si>
  <si>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</si>
  <si>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</si>
  <si>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</si>
  <si>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</si>
  <si>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</si>
  <si>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</si>
  <si>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</si>
  <si>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</si>
  <si>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</si>
  <si>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</si>
  <si>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</si>
  <si>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</si>
  <si>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</si>
  <si>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</si>
  <si>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</si>
  <si>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</si>
  <si>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</si>
  <si>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</si>
  <si>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</si>
  <si>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</si>
  <si>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</si>
  <si>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</si>
  <si>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</si>
  <si>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</si>
  <si>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</si>
  <si>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</si>
  <si>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</si>
  <si>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</si>
  <si>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</si>
  <si>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</si>
  <si>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</si>
  <si>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</si>
  <si>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</si>
  <si>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</si>
  <si>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</si>
  <si>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</si>
  <si>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</si>
  <si>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</si>
  <si>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</si>
  <si>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</si>
  <si>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</si>
  <si>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</si>
  <si>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</si>
  <si>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</si>
  <si>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</si>
  <si>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</si>
  <si>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</si>
  <si>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</si>
  <si>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</si>
  <si>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</si>
  <si>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</si>
  <si>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</si>
  <si>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</si>
  <si>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</si>
  <si>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</si>
  <si>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</si>
  <si>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</si>
  <si>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</si>
  <si>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</si>
  <si>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</si>
  <si>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</si>
  <si>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</si>
  <si>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</si>
  <si>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</si>
  <si>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</si>
  <si>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</si>
  <si>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</si>
  <si>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</si>
  <si>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</si>
  <si>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</si>
  <si>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</si>
  <si>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</si>
  <si>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</si>
  <si>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</si>
  <si>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</si>
  <si>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</si>
  <si>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</si>
  <si>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</si>
  <si>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</si>
  <si>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</si>
  <si>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</si>
  <si>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</si>
  <si>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</si>
  <si>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</si>
  <si>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</si>
  <si>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</si>
  <si>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</si>
  <si>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</si>
  <si>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</si>
  <si>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</si>
  <si>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</si>
  <si>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</si>
  <si>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</si>
  <si>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</si>
  <si>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</si>
  <si>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</si>
  <si>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</si>
  <si>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</si>
  <si>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</si>
  <si>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</si>
  <si>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</si>
  <si>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</si>
  <si>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</si>
  <si>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</si>
  <si>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</si>
  <si>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</si>
  <si>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</si>
  <si>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</si>
  <si>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</si>
  <si>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</si>
  <si>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</si>
  <si>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</si>
  <si>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</si>
  <si>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</si>
  <si>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</si>
  <si>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</si>
  <si>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</si>
  <si>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</si>
  <si>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</si>
  <si>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</si>
  <si>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</si>
  <si>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</si>
  <si>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</si>
  <si>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</si>
  <si>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</si>
  <si>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</si>
  <si>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</si>
  <si>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</si>
  <si>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</si>
  <si>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</si>
  <si>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</si>
  <si>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</si>
  <si>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</si>
  <si>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</si>
  <si>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</si>
  <si>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</si>
  <si>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</si>
  <si>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</si>
  <si>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</si>
  <si>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</si>
  <si>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</si>
  <si>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</si>
  <si>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</si>
  <si>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</si>
  <si>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</si>
  <si>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</si>
  <si>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</si>
  <si>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</si>
  <si>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</si>
  <si>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</si>
  <si>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</si>
  <si>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</si>
  <si>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</si>
  <si>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</si>
  <si>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</si>
  <si>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</si>
  <si>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</si>
  <si>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</si>
  <si>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</si>
  <si>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</si>
  <si>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</si>
  <si>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</si>
  <si>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</si>
  <si>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</si>
  <si>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</si>
  <si>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</si>
  <si>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</si>
  <si>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</si>
  <si>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</si>
  <si>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</si>
  <si>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</si>
  <si>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</si>
  <si>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</si>
  <si>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</si>
  <si>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</si>
  <si>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</si>
  <si>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</si>
  <si>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</si>
  <si>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</si>
  <si>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</si>
  <si>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</si>
  <si>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</si>
  <si>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</si>
  <si>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</si>
  <si>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</si>
  <si>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</si>
  <si>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</si>
  <si>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</si>
  <si>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</si>
  <si>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</si>
  <si>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</si>
  <si>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</si>
  <si>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</si>
  <si>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</si>
  <si>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</si>
  <si>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</si>
  <si>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</si>
  <si>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</si>
  <si>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</si>
  <si>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</si>
  <si>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</si>
  <si>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</si>
  <si>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</si>
  <si>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</si>
  <si>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</si>
  <si>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</si>
  <si>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</si>
  <si>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</si>
  <si>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</si>
  <si>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</si>
  <si>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</si>
  <si>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</si>
  <si>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</si>
  <si>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</si>
  <si>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</si>
  <si>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</si>
  <si>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</si>
  <si>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</si>
  <si>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</si>
  <si>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</si>
  <si>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</si>
  <si>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</si>
  <si>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</si>
  <si>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</si>
  <si>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</si>
  <si>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</si>
  <si>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</si>
  <si>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</si>
  <si>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</si>
  <si>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</si>
  <si>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</si>
  <si>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</si>
  <si>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</si>
  <si>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</si>
  <si>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</si>
  <si>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</si>
  <si>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</si>
  <si>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</si>
  <si>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</si>
  <si>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</si>
  <si>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</si>
  <si>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</si>
  <si>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</si>
  <si>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</si>
  <si>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</si>
  <si>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</si>
  <si>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</si>
  <si>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</si>
  <si>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</si>
  <si>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</si>
  <si>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</si>
  <si>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</si>
  <si>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</si>
  <si>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</si>
  <si>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</si>
  <si>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</si>
  <si>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</si>
  <si>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</si>
  <si>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</si>
  <si>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</si>
  <si>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</si>
  <si>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</si>
  <si>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</si>
  <si>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</si>
  <si>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</si>
  <si>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</si>
  <si>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</si>
  <si>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</si>
  <si>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</si>
  <si>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</si>
  <si>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</si>
  <si>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</si>
  <si>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</si>
  <si>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</si>
  <si>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</si>
  <si>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</si>
  <si>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</si>
  <si>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</si>
  <si>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</si>
  <si>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</si>
  <si>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</si>
  <si>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</si>
  <si>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</si>
  <si>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</si>
  <si>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</si>
  <si>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</si>
  <si>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</si>
  <si>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</si>
  <si>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</si>
  <si>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</si>
  <si>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</si>
  <si>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</si>
  <si>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</si>
  <si>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</si>
  <si>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</si>
  <si>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</si>
  <si>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</si>
  <si>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</si>
  <si>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</si>
  <si>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</si>
  <si>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</si>
  <si>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</si>
  <si>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</si>
  <si>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</si>
  <si>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</si>
  <si>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</si>
  <si>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</si>
  <si>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</si>
  <si>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</si>
  <si>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</si>
  <si>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</si>
  <si>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</si>
  <si>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</si>
  <si>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</si>
  <si>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</si>
  <si>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</si>
  <si>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</si>
  <si>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</si>
  <si>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</si>
  <si>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</si>
  <si>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</si>
  <si>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</si>
  <si>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</si>
  <si>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</si>
  <si>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</si>
  <si>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</si>
  <si>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</si>
  <si>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</si>
  <si>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</si>
  <si>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</si>
  <si>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</si>
  <si>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</si>
  <si>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</si>
  <si>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</si>
  <si>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</si>
  <si>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</si>
  <si>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</si>
  <si>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</si>
  <si>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</si>
  <si>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</si>
  <si>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</si>
  <si>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</si>
  <si>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</si>
  <si>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</si>
  <si>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</si>
  <si>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</si>
  <si>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</si>
  <si>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</si>
  <si>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</si>
  <si>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</si>
  <si>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</si>
  <si>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</si>
  <si>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</si>
  <si>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</si>
  <si>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</si>
  <si>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</si>
  <si>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</si>
  <si>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</si>
  <si>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</si>
  <si>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</si>
  <si>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</si>
  <si>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</si>
  <si>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</si>
  <si>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</si>
  <si>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</si>
  <si>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</si>
  <si>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</si>
  <si>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</si>
  <si>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</si>
  <si>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</si>
  <si>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</si>
  <si>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</si>
  <si>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</si>
  <si>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</si>
  <si>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</si>
  <si>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</si>
  <si>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</si>
  <si>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</si>
  <si>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</si>
  <si>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</si>
  <si>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</si>
  <si>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</si>
  <si>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</si>
  <si>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</si>
  <si>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</si>
  <si>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</si>
  <si>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</si>
  <si>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</si>
  <si>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</si>
  <si>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</si>
  <si>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</si>
  <si>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</si>
  <si>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</si>
  <si>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</si>
  <si>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</si>
  <si>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</si>
  <si>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</si>
  <si>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</si>
  <si>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</si>
  <si>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</si>
  <si>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</si>
  <si>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</si>
  <si>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</si>
  <si>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</si>
  <si>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</si>
  <si>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</si>
  <si>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</si>
  <si>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</si>
  <si>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</si>
  <si>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</si>
  <si>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</si>
  <si>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</si>
  <si>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</si>
  <si>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</si>
  <si>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</si>
  <si>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</si>
  <si>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</si>
  <si>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</si>
  <si>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</si>
  <si>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</si>
  <si>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</si>
  <si>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</si>
  <si>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</si>
  <si>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</si>
  <si>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</si>
  <si>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</si>
  <si>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</si>
  <si>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</si>
  <si>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</si>
  <si>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</si>
  <si>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</si>
  <si>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</si>
  <si>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</si>
  <si>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</si>
  <si>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</si>
  <si>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</si>
  <si>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</si>
  <si>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</si>
  <si>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</si>
  <si>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</si>
  <si>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</si>
  <si>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</si>
  <si>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</si>
  <si>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</si>
  <si>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</si>
  <si>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</si>
  <si>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</si>
  <si>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</si>
  <si>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</si>
  <si>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</si>
  <si>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</si>
  <si>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</si>
  <si>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</si>
  <si>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</si>
  <si>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</si>
  <si>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</si>
  <si>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</si>
  <si>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</si>
  <si>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</si>
  <si>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</si>
  <si>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</si>
  <si>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</si>
  <si>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</si>
  <si>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</si>
  <si>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</si>
  <si>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</si>
  <si>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</si>
  <si>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</si>
  <si>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</si>
  <si>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</si>
  <si>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</si>
  <si>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</si>
  <si>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</si>
  <si>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</si>
  <si>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</si>
  <si>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</si>
  <si>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</si>
  <si>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</si>
  <si>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</si>
  <si>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</si>
  <si>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</si>
  <si>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</si>
  <si>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</si>
  <si>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</si>
  <si>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</si>
  <si>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</si>
  <si>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</si>
  <si>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</si>
  <si>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</si>
  <si>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</si>
  <si>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</si>
  <si>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</si>
  <si>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</si>
  <si>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</si>
  <si>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</si>
  <si>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</si>
  <si>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</si>
  <si>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</si>
  <si>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</si>
  <si>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</si>
  <si>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</si>
  <si>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</si>
  <si>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</si>
  <si>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</si>
  <si>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</si>
  <si>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</si>
  <si>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</si>
  <si>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</si>
  <si>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</si>
  <si>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</si>
  <si>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</si>
  <si>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</si>
  <si>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</si>
  <si>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</si>
  <si>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</si>
  <si>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</si>
  <si>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</si>
  <si>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</si>
  <si>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</si>
  <si>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</si>
  <si>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</si>
  <si>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</si>
  <si>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</si>
  <si>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</si>
  <si>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</si>
  <si>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</si>
  <si>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</si>
  <si>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</si>
  <si>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</si>
  <si>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</si>
  <si>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</si>
  <si>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</si>
  <si>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</si>
  <si>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</si>
  <si>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</si>
  <si>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</si>
  <si>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</si>
  <si>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</si>
  <si>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</si>
  <si>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</si>
  <si>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</si>
  <si>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</si>
  <si>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</si>
  <si>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</si>
  <si>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</si>
  <si>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</si>
  <si>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</si>
  <si>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</si>
  <si>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</si>
  <si>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</si>
  <si>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</si>
  <si>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</si>
  <si>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</si>
  <si>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</si>
  <si>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</si>
  <si>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</si>
  <si>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</si>
  <si>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</si>
  <si>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</si>
  <si>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</si>
  <si>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</si>
  <si>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</si>
  <si>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</si>
  <si>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</si>
  <si>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</si>
  <si>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</si>
  <si>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</si>
  <si>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</si>
  <si>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</si>
  <si>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</si>
  <si>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</si>
  <si>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</si>
  <si>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</si>
  <si>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</si>
  <si>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</si>
  <si>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</si>
  <si>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</si>
  <si>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</si>
  <si>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</si>
  <si>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</si>
  <si>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</si>
  <si>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</si>
  <si>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</si>
  <si>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</si>
  <si>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</si>
  <si>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</si>
  <si>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</si>
  <si>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</si>
  <si>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</si>
  <si>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</si>
  <si>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</si>
  <si>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</si>
  <si>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</si>
  <si>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</si>
  <si>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</si>
  <si>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</si>
  <si>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</si>
  <si>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</si>
  <si>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</si>
  <si>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</si>
  <si>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</si>
  <si>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</si>
  <si>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</si>
  <si>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</si>
  <si>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</si>
  <si>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</si>
  <si>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</si>
  <si>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</si>
  <si>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</si>
  <si>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</si>
  <si>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</si>
  <si>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</si>
  <si>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</si>
  <si>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</si>
  <si>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</si>
  <si>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</si>
  <si>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</si>
  <si>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</si>
  <si>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</si>
  <si>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</si>
  <si>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</si>
  <si>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</si>
  <si>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</si>
  <si>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</si>
  <si>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</si>
  <si>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</si>
  <si>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</si>
  <si>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</si>
  <si>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</si>
  <si>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</si>
  <si>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</si>
  <si>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</si>
  <si>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</si>
  <si>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</si>
  <si>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</si>
  <si>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</si>
  <si>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</si>
  <si>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</si>
  <si>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</si>
  <si>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</si>
  <si>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</si>
  <si>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</si>
  <si>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</si>
  <si>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</si>
  <si>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</si>
  <si>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</si>
  <si>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</si>
  <si>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</si>
  <si>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</si>
  <si>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</si>
  <si>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</si>
  <si>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</si>
  <si>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</si>
  <si>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</si>
  <si>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</si>
  <si>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</si>
  <si>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</si>
  <si>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</si>
  <si>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</si>
  <si>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</si>
  <si>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</si>
  <si>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</si>
  <si>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</si>
  <si>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</si>
  <si>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</si>
  <si>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</si>
  <si>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</si>
  <si>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</si>
  <si>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</si>
  <si>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</si>
  <si>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</si>
  <si>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</si>
  <si>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</si>
  <si>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</si>
  <si>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</si>
  <si>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</si>
  <si>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</si>
  <si>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</si>
  <si>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</si>
  <si>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</si>
  <si>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</si>
  <si>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</si>
  <si>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</si>
  <si>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</si>
  <si>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</si>
  <si>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</si>
  <si>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</si>
  <si>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</si>
  <si>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</si>
  <si>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</si>
  <si>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</si>
  <si>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</si>
  <si>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</si>
  <si>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</si>
  <si>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</si>
  <si>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</si>
  <si>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</si>
  <si>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</si>
  <si>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</si>
  <si>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</si>
  <si>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</si>
  <si>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</si>
  <si>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</si>
  <si>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</si>
  <si>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</si>
  <si>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</si>
  <si>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</si>
  <si>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</si>
  <si>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</si>
  <si>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</si>
  <si>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</si>
  <si>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</si>
  <si>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</si>
  <si>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</si>
  <si>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</si>
  <si>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</si>
  <si>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</si>
  <si>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</si>
  <si>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</si>
  <si>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</si>
  <si>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</si>
  <si>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</si>
  <si>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</si>
  <si>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</si>
  <si>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</si>
  <si>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</si>
  <si>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</si>
  <si>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</si>
  <si>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</si>
  <si>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</si>
  <si>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</si>
  <si>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</si>
  <si>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</si>
  <si>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</si>
  <si>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</si>
  <si>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</si>
  <si>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</si>
  <si>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</si>
  <si>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</si>
  <si>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</si>
  <si>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</si>
  <si>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</si>
  <si>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</si>
  <si>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</si>
  <si>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</si>
  <si>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</si>
  <si>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</si>
  <si>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</si>
  <si>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</si>
  <si>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</si>
  <si>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</si>
  <si>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</si>
  <si>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</si>
  <si>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</si>
  <si>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</si>
  <si>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</si>
  <si>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</si>
  <si>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</si>
  <si>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</si>
  <si>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</si>
  <si>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</si>
  <si>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</si>
  <si>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</si>
  <si>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</si>
  <si>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</si>
  <si>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</si>
  <si>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</si>
  <si>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</si>
  <si>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</si>
  <si>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</si>
  <si>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</si>
  <si>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</si>
  <si>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</si>
  <si>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</si>
  <si>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</si>
  <si>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</si>
  <si>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</si>
  <si>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</si>
  <si>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</si>
  <si>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</si>
  <si>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</si>
  <si>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</si>
  <si>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</si>
  <si>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</si>
  <si>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</si>
  <si>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</si>
  <si>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</si>
  <si>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</si>
  <si>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</si>
  <si>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</si>
  <si>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</si>
  <si>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</si>
  <si>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</si>
  <si>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</si>
  <si>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</si>
  <si>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</si>
  <si>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</si>
  <si>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</si>
  <si>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</si>
  <si>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</si>
  <si>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</si>
  <si>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</si>
  <si>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</si>
  <si>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</si>
  <si>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</si>
  <si>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</si>
  <si>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</si>
  <si>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</si>
  <si>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</si>
  <si>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</si>
  <si>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</si>
  <si>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</si>
  <si>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</si>
  <si>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</si>
  <si>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</si>
  <si>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</si>
  <si>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</si>
  <si>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</si>
  <si>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</si>
  <si>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</si>
  <si>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</si>
  <si>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</si>
  <si>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</si>
  <si>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</si>
  <si>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</si>
  <si>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</si>
  <si>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</si>
  <si>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</si>
  <si>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</si>
  <si>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</si>
  <si>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</si>
  <si>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</si>
  <si>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</si>
  <si>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</si>
  <si>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</si>
  <si>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</si>
  <si>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</si>
  <si>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</si>
  <si>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</si>
  <si>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</si>
  <si>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</si>
  <si>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</si>
  <si>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</si>
  <si>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</si>
  <si>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</si>
  <si>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</si>
  <si>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</si>
  <si>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</si>
  <si>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</si>
  <si>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</si>
  <si>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</si>
  <si>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</si>
  <si>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</si>
  <si>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</si>
  <si>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</si>
  <si>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</si>
  <si>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</si>
  <si>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</si>
  <si>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</si>
  <si>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</si>
  <si>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</si>
  <si>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</si>
  <si>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</si>
  <si>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</si>
  <si>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</si>
  <si>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</si>
  <si>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</si>
  <si>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</si>
  <si>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</si>
  <si>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</si>
  <si>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</si>
  <si>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</si>
  <si>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</si>
  <si>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</si>
  <si>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</si>
  <si>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</si>
  <si>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</si>
  <si>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</si>
  <si>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</si>
  <si>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</si>
  <si>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</si>
  <si>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</si>
  <si>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</si>
  <si>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</si>
  <si>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</si>
  <si>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</si>
  <si>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</si>
  <si>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</si>
  <si>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</si>
  <si>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</si>
  <si>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</si>
  <si>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</si>
  <si>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</si>
  <si>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</si>
  <si>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</si>
  <si>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</si>
  <si>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</si>
  <si>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</si>
  <si>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</si>
  <si>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</si>
  <si>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</si>
  <si>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</si>
  <si>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</si>
  <si>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</si>
  <si>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</si>
  <si>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</si>
  <si>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</si>
  <si>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</si>
  <si>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</si>
  <si>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</si>
  <si>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</si>
  <si>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</si>
  <si>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</si>
  <si>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</si>
  <si>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</si>
  <si>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</si>
  <si>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</si>
  <si>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</si>
  <si>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</si>
  <si>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</si>
  <si>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</si>
  <si>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</si>
  <si>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</si>
  <si>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</si>
  <si>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</si>
  <si>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</si>
  <si>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</si>
  <si>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</si>
  <si>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</si>
  <si>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</si>
  <si>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</si>
  <si>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</si>
  <si>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</si>
  <si>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</si>
  <si>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</si>
  <si>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</si>
  <si>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</si>
  <si>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</si>
  <si>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</si>
  <si>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</si>
  <si>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</si>
  <si>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</si>
  <si>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</si>
  <si>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</si>
  <si>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</si>
  <si>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</si>
  <si>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</si>
  <si>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</si>
  <si>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</si>
  <si>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</si>
  <si>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</si>
  <si>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</si>
  <si>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</si>
  <si>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</si>
  <si>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</si>
  <si>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</si>
  <si>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</si>
  <si>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</si>
  <si>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</si>
  <si>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</si>
  <si>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</si>
  <si>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</si>
  <si>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</si>
  <si>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</si>
  <si>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</si>
  <si>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</si>
  <si>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</si>
  <si>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</si>
  <si>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</si>
  <si>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</si>
  <si>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</si>
  <si>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</si>
  <si>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</si>
  <si>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</si>
  <si>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</si>
  <si>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</si>
  <si>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</si>
  <si>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</si>
  <si>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</si>
  <si>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</si>
  <si>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</si>
  <si>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</si>
  <si>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</si>
  <si>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</si>
  <si>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</si>
  <si>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</si>
  <si>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</si>
  <si>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</si>
  <si>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</si>
  <si>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</si>
  <si>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</si>
  <si>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</si>
  <si>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</si>
  <si>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</si>
  <si>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</si>
  <si>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</si>
  <si>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</si>
  <si>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</si>
  <si>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</si>
  <si>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</si>
  <si>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</si>
  <si>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</si>
  <si>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</si>
  <si>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</si>
  <si>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</si>
  <si>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</si>
  <si>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</si>
  <si>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</si>
  <si>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</si>
  <si>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</si>
  <si>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</si>
  <si>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</si>
  <si>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</si>
  <si>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</si>
  <si>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</si>
  <si>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</si>
  <si>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</si>
  <si>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</si>
  <si>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</si>
  <si>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</si>
  <si>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</si>
  <si>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</si>
  <si>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</si>
  <si>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</si>
  <si>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</si>
  <si>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</si>
  <si>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</si>
  <si>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</si>
  <si>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</si>
  <si>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</si>
  <si>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</si>
  <si>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</si>
  <si>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</si>
  <si>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</si>
  <si>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</si>
  <si>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</si>
  <si>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</si>
  <si>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</si>
  <si>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</si>
  <si>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</si>
  <si>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</si>
  <si>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</si>
  <si>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</si>
  <si>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</si>
  <si>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</si>
  <si>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</si>
  <si>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</si>
  <si>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</si>
  <si>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</si>
  <si>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</si>
  <si>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</si>
  <si>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</si>
  <si>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</si>
  <si>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</si>
  <si>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</si>
  <si>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</si>
  <si>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</si>
  <si>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</si>
  <si>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</si>
  <si>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</si>
  <si>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</si>
  <si>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</si>
  <si>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</si>
  <si>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</si>
  <si>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</si>
  <si>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</si>
  <si>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</si>
  <si>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</si>
  <si>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</si>
  <si>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</si>
  <si>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</si>
  <si>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</si>
  <si>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</si>
  <si>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</si>
  <si>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</si>
  <si>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</si>
  <si>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</si>
  <si>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</si>
  <si>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</si>
  <si>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</si>
  <si>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</si>
  <si>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</si>
  <si>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</si>
  <si>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</si>
  <si>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</si>
  <si>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</si>
  <si>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</si>
  <si>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</si>
  <si>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</si>
  <si>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</si>
  <si>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</si>
  <si>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</si>
  <si>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</si>
  <si>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</si>
  <si>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</si>
  <si>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</si>
  <si>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</si>
  <si>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</si>
  <si>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</si>
  <si>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</si>
  <si>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</si>
  <si>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</si>
  <si>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</si>
  <si>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</si>
  <si>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</si>
  <si>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</si>
  <si>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</si>
  <si>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</si>
  <si>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</si>
  <si>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</si>
  <si>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</si>
  <si>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</si>
  <si>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</si>
  <si>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</si>
  <si>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</si>
  <si>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</si>
  <si>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</si>
  <si>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</si>
  <si>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</si>
  <si>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</si>
  <si>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</si>
  <si>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</si>
  <si>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</si>
  <si>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</si>
  <si>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</si>
  <si>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</si>
  <si>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</si>
  <si>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</si>
  <si>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</si>
  <si>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</si>
  <si>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</si>
  <si>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</si>
  <si>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</si>
  <si>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</si>
  <si>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</si>
  <si>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</si>
  <si>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</si>
  <si>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</si>
  <si>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</si>
  <si>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</si>
  <si>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</si>
  <si>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</si>
  <si>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</si>
  <si>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</si>
  <si>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</si>
  <si>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</si>
  <si>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</si>
  <si>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</si>
  <si>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</si>
  <si>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</si>
  <si>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</si>
  <si>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</si>
  <si>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</si>
  <si>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</si>
  <si>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</si>
  <si>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</si>
  <si>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</si>
  <si>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</si>
  <si>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</si>
  <si>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</si>
  <si>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</si>
  <si>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</si>
  <si>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</si>
  <si>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</si>
  <si>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</si>
  <si>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</si>
  <si>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</si>
  <si>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</si>
  <si>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</si>
  <si>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</si>
  <si>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</si>
  <si>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</si>
  <si>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</si>
  <si>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</si>
  <si>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</si>
  <si>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</si>
  <si>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</si>
  <si>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</si>
  <si>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</si>
  <si>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</si>
  <si>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</si>
  <si>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</si>
  <si>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</si>
  <si>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</si>
  <si>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</si>
  <si>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</si>
  <si>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</si>
  <si>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</si>
  <si>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</si>
  <si>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</si>
  <si>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</si>
  <si>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</si>
  <si>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</si>
  <si>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</si>
  <si>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</si>
  <si>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</si>
  <si>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</si>
  <si>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</si>
  <si>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</si>
  <si>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</si>
  <si>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</si>
  <si>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</si>
  <si>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</si>
  <si>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</si>
  <si>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</si>
  <si>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</si>
  <si>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</si>
  <si>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</si>
  <si>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</si>
  <si>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</si>
  <si>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</si>
  <si>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</si>
  <si>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</si>
  <si>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</si>
  <si>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</si>
  <si>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</si>
  <si>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</si>
  <si>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</si>
  <si>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</si>
  <si>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</si>
  <si>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</si>
  <si>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</si>
  <si>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</si>
  <si>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</si>
  <si>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</si>
  <si>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</si>
  <si>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</si>
  <si>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</si>
  <si>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</si>
  <si>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</si>
  <si>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</si>
  <si>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</si>
  <si>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</si>
  <si>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</si>
  <si>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</si>
  <si>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</si>
  <si>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</si>
  <si>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</si>
  <si>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</si>
  <si>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</si>
  <si>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</si>
  <si>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</si>
  <si>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</si>
  <si>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</si>
  <si>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</si>
  <si>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</si>
  <si>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</si>
  <si>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</si>
  <si>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</si>
  <si>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</si>
  <si>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</si>
  <si>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</si>
  <si>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</si>
  <si>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</si>
  <si>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</si>
  <si>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</si>
  <si>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</si>
  <si>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</si>
  <si>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</si>
  <si>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</si>
  <si>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</si>
  <si>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</si>
  <si>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</si>
  <si>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</si>
  <si>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</si>
  <si>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</si>
  <si>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</si>
  <si>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</si>
  <si>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</si>
  <si>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</si>
  <si>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</si>
  <si>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</si>
  <si>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</si>
  <si>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</si>
  <si>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</si>
  <si>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</si>
  <si>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</si>
  <si>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</si>
  <si>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</si>
  <si>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</si>
  <si>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</si>
  <si>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</si>
  <si>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</si>
  <si>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</si>
  <si>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</si>
  <si>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</si>
  <si>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</si>
  <si>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</si>
  <si>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</si>
  <si>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</si>
  <si>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</si>
  <si>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</si>
  <si>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</si>
  <si>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</si>
  <si>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</si>
  <si>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</si>
  <si>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</si>
  <si>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</si>
  <si>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</si>
  <si>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</si>
  <si>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</si>
  <si>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</si>
  <si>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</si>
  <si>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</si>
  <si>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</si>
  <si>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</si>
  <si>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</si>
  <si>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</si>
  <si>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</si>
  <si>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</si>
  <si>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</si>
  <si>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</si>
  <si>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</si>
  <si>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</si>
  <si>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</si>
  <si>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</si>
  <si>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</si>
  <si>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</si>
  <si>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</si>
  <si>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</si>
  <si>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</si>
  <si>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</si>
  <si>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</si>
  <si>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</si>
  <si>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</si>
  <si>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</si>
  <si>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</si>
  <si>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</si>
  <si>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</si>
  <si>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</si>
  <si>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</si>
  <si>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</si>
  <si>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</si>
  <si>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</si>
  <si>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</si>
  <si>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</si>
  <si>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</si>
  <si>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</si>
  <si>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</si>
  <si>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</si>
  <si>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</si>
  <si>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</si>
  <si>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</si>
  <si>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</si>
  <si>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</si>
  <si>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</si>
  <si>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</si>
  <si>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</si>
  <si>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</si>
  <si>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</si>
  <si>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</si>
  <si>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</si>
  <si>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</si>
  <si>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</si>
  <si>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</si>
  <si>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</si>
  <si>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</si>
  <si>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</si>
  <si>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</si>
  <si>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</si>
  <si>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</si>
  <si>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</si>
  <si>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</si>
  <si>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</si>
  <si>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</si>
  <si>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</si>
  <si>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</si>
  <si>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</si>
  <si>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</si>
  <si>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</si>
  <si>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</si>
  <si>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</si>
  <si>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</si>
  <si>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</si>
  <si>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</si>
  <si>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</si>
  <si>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</si>
  <si>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</si>
  <si>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</si>
  <si>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</si>
  <si>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</si>
  <si>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</si>
  <si>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</si>
  <si>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</si>
  <si>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</si>
  <si>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</si>
  <si>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</si>
  <si>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</si>
  <si>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</si>
  <si>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</si>
  <si>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</si>
  <si>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</si>
  <si>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</si>
  <si>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</si>
  <si>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</si>
  <si>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</si>
  <si>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</si>
  <si>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</si>
  <si>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</si>
  <si>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</si>
  <si>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</si>
  <si>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</si>
  <si>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</si>
  <si>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</si>
  <si>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</si>
  <si>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</si>
  <si>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</si>
  <si>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</si>
  <si>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</si>
  <si>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</si>
  <si>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</si>
  <si>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</si>
  <si>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</si>
  <si>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</si>
  <si>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</si>
  <si>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</si>
  <si>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</si>
  <si>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</si>
  <si>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</si>
  <si>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</si>
  <si>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</si>
  <si>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</si>
  <si>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</si>
  <si>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</si>
  <si>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</si>
  <si>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</si>
  <si>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</si>
  <si>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</si>
  <si>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</si>
  <si>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</si>
  <si>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</si>
  <si>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</si>
  <si>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</si>
  <si>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</si>
  <si>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</si>
  <si>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</si>
  <si>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</si>
  <si>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</si>
  <si>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</si>
  <si>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</si>
  <si>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</si>
  <si>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</si>
  <si>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</si>
  <si>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</si>
  <si>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</si>
  <si>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</si>
  <si>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</si>
  <si>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</si>
  <si>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</si>
  <si>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</si>
  <si>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</si>
  <si>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</si>
  <si>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</si>
  <si>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</si>
  <si>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</si>
  <si>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</si>
  <si>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</si>
  <si>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</si>
  <si>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</si>
  <si>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</si>
  <si>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</si>
  <si>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</si>
  <si>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</si>
  <si>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</si>
  <si>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</si>
  <si>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</si>
  <si>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</si>
  <si>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</si>
  <si>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</si>
  <si>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</si>
  <si>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</si>
  <si>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</si>
  <si>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</si>
  <si>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</si>
  <si>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</si>
  <si>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</si>
  <si>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</si>
  <si>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</si>
  <si>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</si>
  <si>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</si>
  <si>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</si>
  <si>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</si>
  <si>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</si>
  <si>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</si>
  <si>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</si>
  <si>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</si>
  <si>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</si>
  <si>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</si>
  <si>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</si>
  <si>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</si>
  <si>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</si>
  <si>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</si>
  <si>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</si>
  <si>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</si>
  <si>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</si>
  <si>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</si>
  <si>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</si>
  <si>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</si>
  <si>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</si>
  <si>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</si>
  <si>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</si>
  <si>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</si>
  <si>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</si>
  <si>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</si>
  <si>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</si>
  <si>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</si>
  <si>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</si>
  <si>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</si>
  <si>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</si>
  <si>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</si>
  <si>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</si>
  <si>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</si>
  <si>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</si>
  <si>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</si>
  <si>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</si>
  <si>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</si>
  <si>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</si>
  <si>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</si>
  <si>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</si>
  <si>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</si>
  <si>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</si>
  <si>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</si>
  <si>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</si>
  <si>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</si>
  <si>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</si>
  <si>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</si>
  <si>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</si>
  <si>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</si>
  <si>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</si>
  <si>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</si>
  <si>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</si>
  <si>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</si>
  <si>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</si>
  <si>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</si>
  <si>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</si>
  <si>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</si>
  <si>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</si>
  <si>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</si>
  <si>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</si>
  <si>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</si>
  <si>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</si>
  <si>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</si>
  <si>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</si>
  <si>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</si>
  <si>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</si>
  <si>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</si>
  <si>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</si>
  <si>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</si>
  <si>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</si>
  <si>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</si>
  <si>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</si>
  <si>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</si>
  <si>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</si>
  <si>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</si>
  <si>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</si>
  <si>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</si>
  <si>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</si>
  <si>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</si>
  <si>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</si>
  <si>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</si>
  <si>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</si>
  <si>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</si>
  <si>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</si>
  <si>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</si>
  <si>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</si>
  <si>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</si>
  <si>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</si>
  <si>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</si>
  <si>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</si>
  <si>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</si>
  <si>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</si>
  <si>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</si>
  <si>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</si>
  <si>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</si>
  <si>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</si>
  <si>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</si>
  <si>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</si>
  <si>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</si>
  <si>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</si>
  <si>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</si>
  <si>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</si>
  <si>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</si>
  <si>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</si>
  <si>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</si>
  <si>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</si>
  <si>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</si>
  <si>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</si>
  <si>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</si>
  <si>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</si>
  <si>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</si>
  <si>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</si>
  <si>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</si>
  <si>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</si>
  <si>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</si>
  <si>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</si>
  <si>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</si>
  <si>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</si>
  <si>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</si>
  <si>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</si>
  <si>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</si>
  <si>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</si>
  <si>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</si>
  <si>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</si>
  <si>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</si>
  <si>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</si>
  <si>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</si>
  <si>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</si>
  <si>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</si>
  <si>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</si>
  <si>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</si>
  <si>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</si>
  <si>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</si>
  <si>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</si>
  <si>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</si>
  <si>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</si>
  <si>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</si>
  <si>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</si>
  <si>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</si>
  <si>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</si>
  <si>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</si>
  <si>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</si>
  <si>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</si>
  <si>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</si>
  <si>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</si>
  <si>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</si>
  <si>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</si>
  <si>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</si>
  <si>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</si>
  <si>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</si>
  <si>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</si>
  <si>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</si>
  <si>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</si>
  <si>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</si>
  <si>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</si>
  <si>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</si>
  <si>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</si>
  <si>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</si>
  <si>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</si>
  <si>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</si>
  <si>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</si>
  <si>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</si>
  <si>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</si>
  <si>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</si>
  <si>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</si>
  <si>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</si>
  <si>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</si>
  <si>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</si>
  <si>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</si>
  <si>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</si>
  <si>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</si>
  <si>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</si>
  <si>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</si>
  <si>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</si>
  <si>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</si>
  <si>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</si>
  <si>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</si>
  <si>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</si>
  <si>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</si>
  <si>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</si>
  <si>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</si>
  <si>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</si>
  <si>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</si>
  <si>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</si>
  <si>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</si>
  <si>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</si>
  <si>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</si>
  <si>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</si>
  <si>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</si>
  <si>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</si>
  <si>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</si>
  <si>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</si>
  <si>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</si>
  <si>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</si>
  <si>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</si>
  <si>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</si>
  <si>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</si>
  <si>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</si>
  <si>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</si>
  <si>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</si>
  <si>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</si>
  <si>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</si>
  <si>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</si>
  <si>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</si>
  <si>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</si>
  <si>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</si>
  <si>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</si>
  <si>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</si>
  <si>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</si>
  <si>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</si>
  <si>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</si>
  <si>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</si>
  <si>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</si>
  <si>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</si>
  <si>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</si>
  <si>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</si>
  <si>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</si>
  <si>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</si>
  <si>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</si>
  <si>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</si>
  <si>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</si>
  <si>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</si>
  <si>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</si>
  <si>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</si>
  <si>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</si>
  <si>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</si>
  <si>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</si>
  <si>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</si>
  <si>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</si>
  <si>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</si>
  <si>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</si>
  <si>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</si>
  <si>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</si>
  <si>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</si>
  <si>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</si>
  <si>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</si>
  <si>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</si>
  <si>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</si>
  <si>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</si>
  <si>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</si>
  <si>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</si>
  <si>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</si>
  <si>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</si>
  <si>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</si>
  <si>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</si>
  <si>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</si>
  <si>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</si>
  <si>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</si>
  <si>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</si>
  <si>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</si>
  <si>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</si>
  <si>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</si>
  <si>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</si>
  <si>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</si>
  <si>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</si>
  <si>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</si>
  <si>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</si>
  <si>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</si>
  <si>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</si>
  <si>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</si>
  <si>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</si>
  <si>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</si>
  <si>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</si>
  <si>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</si>
  <si>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</si>
  <si>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</si>
  <si>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</si>
  <si>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</si>
  <si>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</si>
  <si>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</si>
  <si>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</si>
  <si>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</si>
  <si>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</si>
  <si>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</si>
  <si>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</si>
  <si>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</si>
  <si>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</si>
  <si>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</si>
  <si>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</si>
  <si>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</si>
  <si>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</si>
  <si>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</si>
  <si>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</si>
  <si>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</si>
  <si>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</si>
  <si>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</si>
  <si>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</si>
  <si>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</si>
  <si>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</si>
  <si>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</si>
  <si>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</si>
  <si>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</si>
  <si>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</si>
  <si>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</si>
  <si>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</si>
  <si>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</si>
  <si>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</si>
  <si>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</si>
  <si>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</si>
  <si>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</si>
  <si>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</si>
  <si>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</si>
  <si>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24/06/2024</t>
  </si>
  <si>
    <t>Cut-off Date: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</si>
</sst>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0" zoomScale="80" zoomScaleNormal="80" workbookViewId="0">
      <selection activeCell="F370" sqref="F370"/>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2763.9395</v>
      </c>
      <c r="D15" s="152">
        <v>9614</v>
      </c>
      <c r="F15" s="113">
        <f>IF(OR('B1. HTT Mortgage Assets'!$C$15=0,C15="[For completion]"),"",C15/'B1. HTT Mortgage Assets'!$C$15)</f>
        <v>0.31028347070364348</v>
      </c>
      <c r="G15" s="113">
        <f>IF(OR('B1. HTT Mortgage Assets'!$F$28=0,D15="[For completion]"),"",D15/'B1. HTT Mortgage Assets'!$F$28)</f>
        <v>0.24805841525401862</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2763.9395</v>
      </c>
      <c r="D18" s="50">
        <f>SUM(D15:D17)</f>
        <v>9614</v>
      </c>
      <c r="F18" s="113">
        <f>SUM(F15:F17)</f>
        <v>0.31028347070364348</v>
      </c>
      <c r="G18" s="113">
        <f>SUM(G15:G17)</f>
        <v>0.24805841525401862</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2763.9395881599999</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2763.9395881599999</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9614</v>
      </c>
      <c r="D49" s="157" t="s">
        <v>1142</v>
      </c>
      <c r="E49" s="25"/>
      <c r="F49" s="159">
        <f>C49</f>
        <v>9614</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1.1000000000000001E-3</v>
      </c>
      <c r="D57" s="158" t="s">
        <v>1142</v>
      </c>
      <c r="E57" s="121"/>
      <c r="F57" s="158">
        <f>C57</f>
        <v>1.1000000000000001E-3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2968</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2969</v>
      </c>
      <c r="C120" s="158">
        <v>1.845492E-2</v>
      </c>
      <c r="D120" s="158" t="str">
        <f t="shared" ref="D120:D132" si="1">IF(C120="","","ND2")</f>
        <v>ND2</v>
      </c>
      <c r="E120" s="101"/>
      <c r="F120" s="158">
        <f t="shared" ref="F120:F132" si="2">IF(C120="","",C120)</f>
        <v>1.845492E-2</v>
      </c>
      <c r="G120" s="42"/>
    </row>
    <row r="121" spans="1:7" x14ac:dyDescent="0.25">
      <c r="A121" s="25" t="s">
        <v>1625</v>
      </c>
      <c r="B121" s="153" t="s">
        <v>2970</v>
      </c>
      <c r="C121" s="158">
        <v>4.5741610000000002E-2</v>
      </c>
      <c r="D121" s="158" t="str">
        <f t="shared" si="1"/>
        <v>ND2</v>
      </c>
      <c r="E121" s="101"/>
      <c r="F121" s="158">
        <f t="shared" si="2"/>
        <v>4.5741610000000002E-2</v>
      </c>
      <c r="G121" s="42"/>
    </row>
    <row r="122" spans="1:7" x14ac:dyDescent="0.25">
      <c r="A122" s="25" t="s">
        <v>1626</v>
      </c>
      <c r="B122" s="153" t="s">
        <v>2971</v>
      </c>
      <c r="C122" s="158">
        <v>2.1985879999999999E-2</v>
      </c>
      <c r="D122" s="158" t="str">
        <f t="shared" si="1"/>
        <v>ND2</v>
      </c>
      <c r="E122" s="101"/>
      <c r="F122" s="158">
        <f t="shared" si="2"/>
        <v>2.1985879999999999E-2</v>
      </c>
      <c r="G122" s="42"/>
    </row>
    <row r="123" spans="1:7" x14ac:dyDescent="0.25">
      <c r="A123" s="25" t="s">
        <v>1627</v>
      </c>
      <c r="B123" s="153" t="s">
        <v>2972</v>
      </c>
      <c r="C123" s="158">
        <v>0.11074977</v>
      </c>
      <c r="D123" s="158" t="str">
        <f t="shared" si="1"/>
        <v>ND2</v>
      </c>
      <c r="E123" s="101"/>
      <c r="F123" s="158">
        <f t="shared" si="2"/>
        <v>0.11074977</v>
      </c>
      <c r="G123" s="42"/>
    </row>
    <row r="124" spans="1:7" x14ac:dyDescent="0.25">
      <c r="A124" s="25" t="s">
        <v>1628</v>
      </c>
      <c r="B124" s="153" t="s">
        <v>2973</v>
      </c>
      <c r="C124" s="158">
        <v>2.6736579999999999E-2</v>
      </c>
      <c r="D124" s="158" t="str">
        <f t="shared" si="1"/>
        <v>ND2</v>
      </c>
      <c r="E124" s="101"/>
      <c r="F124" s="158">
        <f t="shared" si="2"/>
        <v>2.6736579999999999E-2</v>
      </c>
      <c r="G124" s="42"/>
    </row>
    <row r="125" spans="1:7" x14ac:dyDescent="0.25">
      <c r="A125" s="25" t="s">
        <v>1629</v>
      </c>
      <c r="B125" s="153" t="s">
        <v>2974</v>
      </c>
      <c r="C125" s="158">
        <v>2.5948619999999999E-2</v>
      </c>
      <c r="D125" s="158" t="str">
        <f t="shared" si="1"/>
        <v>ND2</v>
      </c>
      <c r="E125" s="101"/>
      <c r="F125" s="158">
        <f t="shared" si="2"/>
        <v>2.5948619999999999E-2</v>
      </c>
      <c r="G125" s="42"/>
    </row>
    <row r="126" spans="1:7" x14ac:dyDescent="0.25">
      <c r="A126" s="25" t="s">
        <v>1630</v>
      </c>
      <c r="B126" s="153" t="s">
        <v>2975</v>
      </c>
      <c r="C126" s="158">
        <v>0.13411945</v>
      </c>
      <c r="D126" s="158" t="str">
        <f t="shared" si="1"/>
        <v>ND2</v>
      </c>
      <c r="E126" s="101"/>
      <c r="F126" s="158">
        <f t="shared" si="2"/>
        <v>0.13411945</v>
      </c>
      <c r="G126" s="42"/>
    </row>
    <row r="127" spans="1:7" x14ac:dyDescent="0.25">
      <c r="A127" s="25" t="s">
        <v>1631</v>
      </c>
      <c r="B127" s="153" t="s">
        <v>2976</v>
      </c>
      <c r="C127" s="158">
        <v>0.15778729</v>
      </c>
      <c r="D127" s="158" t="str">
        <f t="shared" si="1"/>
        <v>ND2</v>
      </c>
      <c r="E127" s="101"/>
      <c r="F127" s="158">
        <f t="shared" si="2"/>
        <v>0.15778729</v>
      </c>
      <c r="G127" s="42"/>
    </row>
    <row r="128" spans="1:7" x14ac:dyDescent="0.25">
      <c r="A128" s="25" t="s">
        <v>1632</v>
      </c>
      <c r="B128" s="153" t="s">
        <v>2977</v>
      </c>
      <c r="C128" s="158">
        <v>5.6298420000000002E-2</v>
      </c>
      <c r="D128" s="158" t="str">
        <f t="shared" si="1"/>
        <v>ND2</v>
      </c>
      <c r="E128" s="101"/>
      <c r="F128" s="158">
        <f t="shared" si="2"/>
        <v>5.6298420000000002E-2</v>
      </c>
      <c r="G128" s="42"/>
    </row>
    <row r="129" spans="1:7" x14ac:dyDescent="0.25">
      <c r="A129" s="25" t="s">
        <v>1633</v>
      </c>
      <c r="B129" s="153" t="s">
        <v>2978</v>
      </c>
      <c r="C129" s="158">
        <v>9.9588189999999993E-2</v>
      </c>
      <c r="D129" s="158" t="str">
        <f t="shared" si="1"/>
        <v>ND2</v>
      </c>
      <c r="E129" s="101"/>
      <c r="F129" s="158">
        <f t="shared" si="2"/>
        <v>9.9588189999999993E-2</v>
      </c>
      <c r="G129" s="42"/>
    </row>
    <row r="130" spans="1:7" x14ac:dyDescent="0.25">
      <c r="A130" s="25" t="s">
        <v>1634</v>
      </c>
      <c r="B130" s="153" t="s">
        <v>2979</v>
      </c>
      <c r="C130" s="158">
        <v>2.113721E-2</v>
      </c>
      <c r="D130" s="158" t="str">
        <f t="shared" si="1"/>
        <v>ND2</v>
      </c>
      <c r="E130" s="101"/>
      <c r="F130" s="158">
        <f t="shared" si="2"/>
        <v>2.113721E-2</v>
      </c>
      <c r="G130" s="42"/>
    </row>
    <row r="131" spans="1:7" x14ac:dyDescent="0.25">
      <c r="A131" s="25" t="s">
        <v>1635</v>
      </c>
      <c r="B131" s="153" t="s">
        <v>2980</v>
      </c>
      <c r="C131" s="158">
        <v>0.28145205000000001</v>
      </c>
      <c r="D131" s="158" t="str">
        <f t="shared" si="1"/>
        <v>ND2</v>
      </c>
      <c r="E131" s="101"/>
      <c r="F131" s="158">
        <f t="shared" si="2"/>
        <v>0.28145205000000001</v>
      </c>
      <c r="G131" s="42"/>
    </row>
    <row r="132" spans="1:7" x14ac:dyDescent="0.25">
      <c r="A132" s="25" t="s">
        <v>1636</v>
      </c>
      <c r="B132" s="153" t="s">
        <v>2981</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0.99506640000000002</v>
      </c>
      <c r="D171" s="158" t="str">
        <f>IF(C171="","","ND2")</f>
        <v>ND2</v>
      </c>
      <c r="E171" s="102"/>
      <c r="F171" s="158">
        <f>IF(C171="","",C171)</f>
        <v>0.99506640000000002</v>
      </c>
      <c r="G171" s="42"/>
    </row>
    <row r="172" spans="1:7" x14ac:dyDescent="0.25">
      <c r="A172" s="25" t="s">
        <v>1675</v>
      </c>
      <c r="B172" s="25" t="s">
        <v>548</v>
      </c>
      <c r="C172" s="158">
        <v>4.9335999999999998E-3</v>
      </c>
      <c r="D172" s="158" t="str">
        <f>IF(C172="","","ND2")</f>
        <v>ND2</v>
      </c>
      <c r="E172" s="102"/>
      <c r="F172" s="158">
        <f>IF(C172="","",C172)</f>
        <v>4.9335999999999998E-3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0.36208700999999999</v>
      </c>
      <c r="D181" s="158" t="str">
        <f>IF(C181="","","ND2")</f>
        <v>ND2</v>
      </c>
      <c r="E181" s="102"/>
      <c r="F181" s="158">
        <f>IF(C181="","",C181)</f>
        <v>0.36208700999999999</v>
      </c>
      <c r="G181" s="42"/>
    </row>
    <row r="182" spans="1:7" x14ac:dyDescent="0.25">
      <c r="A182" s="25" t="s">
        <v>1684</v>
      </c>
      <c r="B182" s="25" t="s">
        <v>560</v>
      </c>
      <c r="C182" s="158">
        <v>0.63791299000000001</v>
      </c>
      <c r="D182" s="158" t="str">
        <f>IF(C182="","","ND2")</f>
        <v>ND2</v>
      </c>
      <c r="E182" s="102"/>
      <c r="F182" s="158">
        <f>IF(C182="","",C182)</f>
        <v>0.63791299000000001</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2982</v>
      </c>
      <c r="C191" s="158">
        <v>1.7631890000000001E-2</v>
      </c>
      <c r="D191" s="158" t="str">
        <f>IF(C191="","","ND2")</f>
        <v>ND2</v>
      </c>
      <c r="E191" s="102"/>
      <c r="F191" s="158">
        <f>IF(C191="","",C191)</f>
        <v>1.7631890000000001E-2</v>
      </c>
      <c r="G191" s="42"/>
    </row>
    <row r="192" spans="1:7" x14ac:dyDescent="0.25">
      <c r="A192" s="25" t="s">
        <v>1693</v>
      </c>
      <c r="B192" s="21" t="s">
        <v>2983</v>
      </c>
      <c r="C192" s="158">
        <v>8.1475220000000001E-2</v>
      </c>
      <c r="D192" s="158" t="str">
        <f>IF(C192="","","ND2")</f>
        <v>ND2</v>
      </c>
      <c r="E192" s="102"/>
      <c r="F192" s="158">
        <f>IF(C192="","",C192)</f>
        <v>8.1475220000000001E-2</v>
      </c>
      <c r="G192" s="42"/>
    </row>
    <row r="193" spans="1:7" x14ac:dyDescent="0.25">
      <c r="A193" s="25" t="s">
        <v>1694</v>
      </c>
      <c r="B193" s="21" t="s">
        <v>2984</v>
      </c>
      <c r="C193" s="158">
        <v>7.510443E-2</v>
      </c>
      <c r="D193" s="158" t="str">
        <f>IF(C193="","","ND2")</f>
        <v>ND2</v>
      </c>
      <c r="E193" s="101"/>
      <c r="F193" s="158">
        <f>IF(C193="","",C193)</f>
        <v>7.510443E-2</v>
      </c>
      <c r="G193" s="42"/>
    </row>
    <row r="194" spans="1:7" x14ac:dyDescent="0.25">
      <c r="A194" s="25" t="s">
        <v>1695</v>
      </c>
      <c r="B194" s="21" t="s">
        <v>2985</v>
      </c>
      <c r="C194" s="158">
        <v>0.24992370999999999</v>
      </c>
      <c r="D194" s="158" t="str">
        <f>IF(C194="","","ND2")</f>
        <v>ND2</v>
      </c>
      <c r="E194" s="101"/>
      <c r="F194" s="158">
        <f>IF(C194="","",C194)</f>
        <v>0.24992370999999999</v>
      </c>
      <c r="G194" s="42"/>
    </row>
    <row r="195" spans="1:7" x14ac:dyDescent="0.25">
      <c r="A195" s="25" t="s">
        <v>1696</v>
      </c>
      <c r="B195" s="21" t="s">
        <v>2986</v>
      </c>
      <c r="C195" s="158">
        <v>0.57586475999999998</v>
      </c>
      <c r="D195" s="158" t="str">
        <f>IF(C195="","","ND2")</f>
        <v>ND2</v>
      </c>
      <c r="E195" s="101"/>
      <c r="F195" s="158">
        <f>IF(C195="","",C195)</f>
        <v>0.57586475999999998</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2987</v>
      </c>
      <c r="C201" s="158">
        <v>0</v>
      </c>
      <c r="D201" s="158" t="str">
        <f>IF(C201="","","ND2")</f>
        <v>ND2</v>
      </c>
      <c r="E201" s="102"/>
      <c r="F201" s="158">
        <f>IF(C201="","",C201)</f>
        <v>0</v>
      </c>
      <c r="G201" s="42"/>
    </row>
    <row r="202" spans="1:7" x14ac:dyDescent="0.25">
      <c r="A202" s="25" t="s">
        <v>2179</v>
      </c>
      <c r="B202" s="170" t="s">
        <v>2988</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287.49111588932806</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2989</v>
      </c>
      <c r="C214" s="141">
        <v>0.34383043000000002</v>
      </c>
      <c r="D214" s="159">
        <v>21</v>
      </c>
      <c r="E214" s="39"/>
      <c r="F214" s="113">
        <f t="shared" ref="F214:F237" si="3">IF($C$238=0,"",IF(C214="[for completion]","",IF(C214="","",C214/$C$238)))</f>
        <v>1.2439867769645918E-4</v>
      </c>
      <c r="G214" s="113">
        <f t="shared" ref="G214:G237" si="4">IF($D$238=0,"",IF(D214="[for completion]","",IF(D214="","",D214/$D$238)))</f>
        <v>2.1843145412939464E-3</v>
      </c>
    </row>
    <row r="215" spans="1:7" x14ac:dyDescent="0.25">
      <c r="A215" s="25" t="s">
        <v>1700</v>
      </c>
      <c r="B215" s="153" t="s">
        <v>2990</v>
      </c>
      <c r="C215" s="141">
        <v>2.2809085200000001</v>
      </c>
      <c r="D215" s="159">
        <v>57</v>
      </c>
      <c r="E215" s="39"/>
      <c r="F215" s="113">
        <f t="shared" si="3"/>
        <v>8.2523819614973497E-4</v>
      </c>
      <c r="G215" s="113">
        <f t="shared" si="4"/>
        <v>5.9288537549407111E-3</v>
      </c>
    </row>
    <row r="216" spans="1:7" x14ac:dyDescent="0.25">
      <c r="A216" s="25" t="s">
        <v>1701</v>
      </c>
      <c r="B216" s="153" t="s">
        <v>2991</v>
      </c>
      <c r="C216" s="141">
        <v>11.244520290000001</v>
      </c>
      <c r="D216" s="159">
        <v>178</v>
      </c>
      <c r="E216" s="39"/>
      <c r="F216" s="113">
        <f t="shared" si="3"/>
        <v>4.0682945235737443E-3</v>
      </c>
      <c r="G216" s="113">
        <f t="shared" si="4"/>
        <v>1.8514666111920118E-2</v>
      </c>
    </row>
    <row r="217" spans="1:7" x14ac:dyDescent="0.25">
      <c r="A217" s="25" t="s">
        <v>1702</v>
      </c>
      <c r="B217" s="153" t="s">
        <v>2992</v>
      </c>
      <c r="C217" s="141">
        <v>24.389791710000001</v>
      </c>
      <c r="D217" s="159">
        <v>274</v>
      </c>
      <c r="E217" s="39"/>
      <c r="F217" s="113">
        <f t="shared" si="3"/>
        <v>8.8242853839785567E-3</v>
      </c>
      <c r="G217" s="113">
        <f t="shared" si="4"/>
        <v>2.8500104014978156E-2</v>
      </c>
    </row>
    <row r="218" spans="1:7" x14ac:dyDescent="0.25">
      <c r="A218" s="25" t="s">
        <v>1703</v>
      </c>
      <c r="B218" s="153" t="s">
        <v>2993</v>
      </c>
      <c r="C218" s="141">
        <v>104.31158874</v>
      </c>
      <c r="D218" s="159">
        <v>811</v>
      </c>
      <c r="E218" s="39"/>
      <c r="F218" s="113">
        <f t="shared" si="3"/>
        <v>3.7740184042677261E-2</v>
      </c>
      <c r="G218" s="113">
        <f t="shared" si="4"/>
        <v>8.4356147285209071E-2</v>
      </c>
    </row>
    <row r="219" spans="1:7" x14ac:dyDescent="0.25">
      <c r="A219" s="25" t="s">
        <v>1704</v>
      </c>
      <c r="B219" s="153" t="s">
        <v>2994</v>
      </c>
      <c r="C219" s="141">
        <v>227.17529354999999</v>
      </c>
      <c r="D219" s="159">
        <v>1283</v>
      </c>
      <c r="E219" s="39"/>
      <c r="F219" s="113">
        <f t="shared" si="3"/>
        <v>8.2192568362622676E-2</v>
      </c>
      <c r="G219" s="113">
        <f t="shared" si="4"/>
        <v>0.13345121697524442</v>
      </c>
    </row>
    <row r="220" spans="1:7" x14ac:dyDescent="0.25">
      <c r="A220" s="25" t="s">
        <v>1705</v>
      </c>
      <c r="B220" s="153" t="s">
        <v>2995</v>
      </c>
      <c r="C220" s="141">
        <v>386.40252320000002</v>
      </c>
      <c r="D220" s="159">
        <v>1709</v>
      </c>
      <c r="E220" s="39"/>
      <c r="F220" s="113">
        <f t="shared" si="3"/>
        <v>0.1398013635519561</v>
      </c>
      <c r="G220" s="113">
        <f t="shared" si="4"/>
        <v>0.1777615976700645</v>
      </c>
    </row>
    <row r="221" spans="1:7" x14ac:dyDescent="0.25">
      <c r="A221" s="25" t="s">
        <v>1706</v>
      </c>
      <c r="B221" s="153" t="s">
        <v>2996</v>
      </c>
      <c r="C221" s="141">
        <v>434.9994059</v>
      </c>
      <c r="D221" s="159">
        <v>1586</v>
      </c>
      <c r="E221" s="39"/>
      <c r="F221" s="113">
        <f t="shared" si="3"/>
        <v>0.15738383275937887</v>
      </c>
      <c r="G221" s="113">
        <f t="shared" si="4"/>
        <v>0.16496775535677138</v>
      </c>
    </row>
    <row r="222" spans="1:7" x14ac:dyDescent="0.25">
      <c r="A222" s="25" t="s">
        <v>1707</v>
      </c>
      <c r="B222" s="153" t="s">
        <v>2997</v>
      </c>
      <c r="C222" s="141">
        <v>389.14356657000002</v>
      </c>
      <c r="D222" s="159">
        <v>1201</v>
      </c>
      <c r="E222" s="39"/>
      <c r="F222" s="113">
        <f t="shared" si="3"/>
        <v>0.14079307964507981</v>
      </c>
      <c r="G222" s="113">
        <f t="shared" si="4"/>
        <v>0.12492198876638236</v>
      </c>
    </row>
    <row r="223" spans="1:7" x14ac:dyDescent="0.25">
      <c r="A223" s="25" t="s">
        <v>1708</v>
      </c>
      <c r="B223" s="153" t="s">
        <v>2998</v>
      </c>
      <c r="C223" s="141">
        <v>313.20536527000002</v>
      </c>
      <c r="D223" s="159">
        <v>839</v>
      </c>
      <c r="E223" s="42"/>
      <c r="F223" s="113">
        <f t="shared" si="3"/>
        <v>0.11331845551606499</v>
      </c>
      <c r="G223" s="113">
        <f t="shared" si="4"/>
        <v>8.7268566673601E-2</v>
      </c>
    </row>
    <row r="224" spans="1:7" x14ac:dyDescent="0.25">
      <c r="A224" s="25" t="s">
        <v>1709</v>
      </c>
      <c r="B224" s="153" t="s">
        <v>2999</v>
      </c>
      <c r="C224" s="141">
        <v>229.57491472000001</v>
      </c>
      <c r="D224" s="159">
        <v>543</v>
      </c>
      <c r="E224" s="42"/>
      <c r="F224" s="113">
        <f t="shared" si="3"/>
        <v>8.3060757081464209E-2</v>
      </c>
      <c r="G224" s="113">
        <f t="shared" si="4"/>
        <v>5.6480133139172044E-2</v>
      </c>
    </row>
    <row r="225" spans="1:7" x14ac:dyDescent="0.25">
      <c r="A225" s="25" t="s">
        <v>1710</v>
      </c>
      <c r="B225" s="153" t="s">
        <v>3000</v>
      </c>
      <c r="C225" s="141">
        <v>169.36895956999999</v>
      </c>
      <c r="D225" s="159">
        <v>358</v>
      </c>
      <c r="E225" s="42"/>
      <c r="F225" s="113">
        <f t="shared" si="3"/>
        <v>6.1278097500948515E-2</v>
      </c>
      <c r="G225" s="113">
        <f t="shared" si="4"/>
        <v>3.7237362180153943E-2</v>
      </c>
    </row>
    <row r="226" spans="1:7" x14ac:dyDescent="0.25">
      <c r="A226" s="25" t="s">
        <v>1711</v>
      </c>
      <c r="B226" s="153" t="s">
        <v>3001</v>
      </c>
      <c r="C226" s="141">
        <v>134.85014846999999</v>
      </c>
      <c r="D226" s="159">
        <v>257</v>
      </c>
      <c r="E226" s="42"/>
      <c r="F226" s="113">
        <f t="shared" si="3"/>
        <v>4.878910850572242E-2</v>
      </c>
      <c r="G226" s="113">
        <f t="shared" si="4"/>
        <v>2.673184938631163E-2</v>
      </c>
    </row>
    <row r="227" spans="1:7" x14ac:dyDescent="0.25">
      <c r="A227" s="25" t="s">
        <v>1712</v>
      </c>
      <c r="B227" s="153" t="s">
        <v>3002</v>
      </c>
      <c r="C227" s="141">
        <v>89.38468039</v>
      </c>
      <c r="D227" s="159">
        <v>156</v>
      </c>
      <c r="E227" s="42"/>
      <c r="F227" s="113">
        <f t="shared" si="3"/>
        <v>3.2339592649890309E-2</v>
      </c>
      <c r="G227" s="113">
        <f t="shared" si="4"/>
        <v>1.6226336592469314E-2</v>
      </c>
    </row>
    <row r="228" spans="1:7" x14ac:dyDescent="0.25">
      <c r="A228" s="25" t="s">
        <v>1713</v>
      </c>
      <c r="B228" s="153" t="s">
        <v>3003</v>
      </c>
      <c r="C228" s="141">
        <v>58.030702519999998</v>
      </c>
      <c r="D228" s="159">
        <v>93</v>
      </c>
      <c r="E228" s="42"/>
      <c r="F228" s="113">
        <f t="shared" si="3"/>
        <v>2.0995647939842269E-2</v>
      </c>
      <c r="G228" s="113">
        <f t="shared" si="4"/>
        <v>9.673392968587477E-3</v>
      </c>
    </row>
    <row r="229" spans="1:7" x14ac:dyDescent="0.25">
      <c r="A229" s="25" t="s">
        <v>1714</v>
      </c>
      <c r="B229" s="153" t="s">
        <v>3004</v>
      </c>
      <c r="C229" s="141">
        <v>45.780037329999999</v>
      </c>
      <c r="D229" s="159">
        <v>68</v>
      </c>
      <c r="E229" s="25"/>
      <c r="F229" s="113">
        <f t="shared" si="3"/>
        <v>1.6563327768128432E-2</v>
      </c>
      <c r="G229" s="113">
        <f t="shared" si="4"/>
        <v>7.0730185146661122E-3</v>
      </c>
    </row>
    <row r="230" spans="1:7" x14ac:dyDescent="0.25">
      <c r="A230" s="25" t="s">
        <v>1715</v>
      </c>
      <c r="B230" s="153" t="s">
        <v>3005</v>
      </c>
      <c r="C230" s="141">
        <v>47.707528240000002</v>
      </c>
      <c r="D230" s="159">
        <v>66</v>
      </c>
      <c r="E230" s="95"/>
      <c r="F230" s="113">
        <f t="shared" si="3"/>
        <v>1.7260698621766796E-2</v>
      </c>
      <c r="G230" s="113">
        <f t="shared" si="4"/>
        <v>6.8649885583524023E-3</v>
      </c>
    </row>
    <row r="231" spans="1:7" x14ac:dyDescent="0.25">
      <c r="A231" s="25" t="s">
        <v>1716</v>
      </c>
      <c r="B231" s="153" t="s">
        <v>3006</v>
      </c>
      <c r="C231" s="141">
        <v>34.076607019999997</v>
      </c>
      <c r="D231" s="159">
        <v>44</v>
      </c>
      <c r="E231" s="95"/>
      <c r="F231" s="113">
        <f t="shared" si="3"/>
        <v>1.2328998494024737E-2</v>
      </c>
      <c r="G231" s="113">
        <f t="shared" si="4"/>
        <v>4.5766590389016018E-3</v>
      </c>
    </row>
    <row r="232" spans="1:7" x14ac:dyDescent="0.25">
      <c r="A232" s="25" t="s">
        <v>1717</v>
      </c>
      <c r="B232" s="153" t="s">
        <v>3007</v>
      </c>
      <c r="C232" s="141">
        <v>17.47481406</v>
      </c>
      <c r="D232" s="159">
        <v>21</v>
      </c>
      <c r="E232" s="95"/>
      <c r="F232" s="113">
        <f t="shared" si="3"/>
        <v>6.3224298153467485E-3</v>
      </c>
      <c r="G232" s="113">
        <f t="shared" si="4"/>
        <v>2.1843145412939464E-3</v>
      </c>
    </row>
    <row r="233" spans="1:7" x14ac:dyDescent="0.25">
      <c r="A233" s="25" t="s">
        <v>1718</v>
      </c>
      <c r="B233" s="153" t="s">
        <v>3008</v>
      </c>
      <c r="C233" s="141">
        <v>22.656138309999999</v>
      </c>
      <c r="D233" s="159">
        <v>26</v>
      </c>
      <c r="E233" s="95"/>
      <c r="F233" s="113">
        <f t="shared" si="3"/>
        <v>8.1970454083197097E-3</v>
      </c>
      <c r="G233" s="113">
        <f t="shared" si="4"/>
        <v>2.7043894320782193E-3</v>
      </c>
    </row>
    <row r="234" spans="1:7" x14ac:dyDescent="0.25">
      <c r="A234" s="25" t="s">
        <v>1719</v>
      </c>
      <c r="B234" s="153" t="s">
        <v>3009</v>
      </c>
      <c r="C234" s="141">
        <v>14.78109171</v>
      </c>
      <c r="D234" s="159">
        <v>16</v>
      </c>
      <c r="E234" s="95"/>
      <c r="F234" s="113">
        <f t="shared" si="3"/>
        <v>5.3478345812326576E-3</v>
      </c>
      <c r="G234" s="113">
        <f t="shared" si="4"/>
        <v>1.6642396505096733E-3</v>
      </c>
    </row>
    <row r="235" spans="1:7" x14ac:dyDescent="0.25">
      <c r="A235" s="25" t="s">
        <v>1720</v>
      </c>
      <c r="B235" s="153" t="s">
        <v>3010</v>
      </c>
      <c r="C235" s="141">
        <v>6.7571716400000001</v>
      </c>
      <c r="D235" s="159">
        <v>7</v>
      </c>
      <c r="E235" s="95"/>
      <c r="F235" s="113">
        <f t="shared" si="3"/>
        <v>2.4447609741348793E-3</v>
      </c>
      <c r="G235" s="113">
        <f t="shared" si="4"/>
        <v>7.2810484709798207E-4</v>
      </c>
    </row>
    <row r="236" spans="1:7" x14ac:dyDescent="0.25">
      <c r="A236" s="25" t="s">
        <v>1721</v>
      </c>
      <c r="B236" s="153" t="s">
        <v>3011</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2763.9395881600003</v>
      </c>
      <c r="D238" s="50">
        <f>SUM(D214:D237)</f>
        <v>9614</v>
      </c>
      <c r="E238" s="95"/>
      <c r="F238" s="122">
        <f>SUM(F214:F237)</f>
        <v>0.99999999999999978</v>
      </c>
      <c r="G238" s="122">
        <f>SUM(G214:G237)</f>
        <v>1.0000000000000002</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0.72347885000000001</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134.04034293000001</v>
      </c>
      <c r="D243" s="159">
        <v>1034</v>
      </c>
      <c r="E243" s="25"/>
      <c r="F243" s="113">
        <f t="shared" ref="F243:F250" si="5">IF($C$251=0,"",IF(C243="[for completion]","",IF(C243="","",C243/$C$251)))</f>
        <v>4.8496118910917603E-2</v>
      </c>
      <c r="G243" s="113">
        <f t="shared" ref="G243:G250" si="6">IF($D$251=0,"",IF(D243="[for completion]","",IF(D243="","",D243/$D$251)))</f>
        <v>0.10755148741418764</v>
      </c>
    </row>
    <row r="244" spans="1:7" x14ac:dyDescent="0.25">
      <c r="A244" s="25" t="s">
        <v>1726</v>
      </c>
      <c r="B244" s="25" t="s">
        <v>628</v>
      </c>
      <c r="C244" s="141">
        <v>178.47404642000001</v>
      </c>
      <c r="D244" s="159">
        <v>797</v>
      </c>
      <c r="E244" s="25"/>
      <c r="F244" s="113">
        <f t="shared" si="5"/>
        <v>6.4572339853062086E-2</v>
      </c>
      <c r="G244" s="113">
        <f t="shared" si="6"/>
        <v>8.2899937591013106E-2</v>
      </c>
    </row>
    <row r="245" spans="1:7" x14ac:dyDescent="0.25">
      <c r="A245" s="25" t="s">
        <v>1727</v>
      </c>
      <c r="B245" s="25" t="s">
        <v>630</v>
      </c>
      <c r="C245" s="141">
        <v>310.98988962999999</v>
      </c>
      <c r="D245" s="159">
        <v>1153</v>
      </c>
      <c r="E245" s="25"/>
      <c r="F245" s="113">
        <f t="shared" si="5"/>
        <v>0.11251689109349566</v>
      </c>
      <c r="G245" s="113">
        <f t="shared" si="6"/>
        <v>0.11992926981485334</v>
      </c>
    </row>
    <row r="246" spans="1:7" x14ac:dyDescent="0.25">
      <c r="A246" s="25" t="s">
        <v>1728</v>
      </c>
      <c r="B246" s="25" t="s">
        <v>632</v>
      </c>
      <c r="C246" s="141">
        <v>460.94859352999998</v>
      </c>
      <c r="D246" s="159">
        <v>1573</v>
      </c>
      <c r="E246" s="25"/>
      <c r="F246" s="113">
        <f t="shared" si="5"/>
        <v>0.16677231134304965</v>
      </c>
      <c r="G246" s="113">
        <f t="shared" si="6"/>
        <v>0.16361556064073227</v>
      </c>
    </row>
    <row r="247" spans="1:7" x14ac:dyDescent="0.25">
      <c r="A247" s="25" t="s">
        <v>1729</v>
      </c>
      <c r="B247" s="25" t="s">
        <v>634</v>
      </c>
      <c r="C247" s="141">
        <v>620.26560337000001</v>
      </c>
      <c r="D247" s="159">
        <v>1963</v>
      </c>
      <c r="E247" s="25"/>
      <c r="F247" s="113">
        <f t="shared" si="5"/>
        <v>0.22441358922136245</v>
      </c>
      <c r="G247" s="113">
        <f t="shared" si="6"/>
        <v>0.20418140212190555</v>
      </c>
    </row>
    <row r="248" spans="1:7" x14ac:dyDescent="0.25">
      <c r="A248" s="25" t="s">
        <v>1730</v>
      </c>
      <c r="B248" s="25" t="s">
        <v>636</v>
      </c>
      <c r="C248" s="141">
        <v>679.16525020999995</v>
      </c>
      <c r="D248" s="159">
        <v>2064</v>
      </c>
      <c r="E248" s="25"/>
      <c r="F248" s="113">
        <f t="shared" si="5"/>
        <v>0.24572362330905045</v>
      </c>
      <c r="G248" s="113">
        <f t="shared" si="6"/>
        <v>0.21468691491574787</v>
      </c>
    </row>
    <row r="249" spans="1:7" x14ac:dyDescent="0.25">
      <c r="A249" s="25" t="s">
        <v>1731</v>
      </c>
      <c r="B249" s="25" t="s">
        <v>638</v>
      </c>
      <c r="C249" s="141">
        <v>364.19582299000001</v>
      </c>
      <c r="D249" s="159">
        <v>980</v>
      </c>
      <c r="E249" s="25"/>
      <c r="F249" s="113">
        <f t="shared" si="5"/>
        <v>0.13176692593069703</v>
      </c>
      <c r="G249" s="113">
        <f t="shared" si="6"/>
        <v>0.10193467859371749</v>
      </c>
    </row>
    <row r="250" spans="1:7" x14ac:dyDescent="0.25">
      <c r="A250" s="25" t="s">
        <v>1732</v>
      </c>
      <c r="B250" s="25" t="s">
        <v>640</v>
      </c>
      <c r="C250" s="141">
        <v>15.86003908</v>
      </c>
      <c r="D250" s="159">
        <v>50</v>
      </c>
      <c r="E250" s="25"/>
      <c r="F250" s="113">
        <f t="shared" si="5"/>
        <v>5.7382003383649521E-3</v>
      </c>
      <c r="G250" s="113">
        <f t="shared" si="6"/>
        <v>5.2007489078427296E-3</v>
      </c>
    </row>
    <row r="251" spans="1:7" x14ac:dyDescent="0.25">
      <c r="A251" s="25" t="s">
        <v>1733</v>
      </c>
      <c r="B251" s="52" t="s">
        <v>92</v>
      </c>
      <c r="C251" s="106">
        <f>SUM(C243:C250)</f>
        <v>2763.9395881600003</v>
      </c>
      <c r="D251" s="107">
        <f>SUM(D243:D250)</f>
        <v>9614</v>
      </c>
      <c r="E251" s="25"/>
      <c r="F251" s="122">
        <f>SUM(F240:F250)</f>
        <v>0.99999999999999989</v>
      </c>
      <c r="G251" s="122">
        <f>SUM(G240:G250)</f>
        <v>1</v>
      </c>
    </row>
    <row r="252" spans="1:7" x14ac:dyDescent="0.25">
      <c r="A252" s="25" t="s">
        <v>1734</v>
      </c>
      <c r="B252" s="54" t="s">
        <v>3012</v>
      </c>
      <c r="C252" s="141">
        <v>15.86003908</v>
      </c>
      <c r="D252" s="159">
        <v>82</v>
      </c>
      <c r="E252" s="25"/>
      <c r="F252" s="113" t="s">
        <v>1537</v>
      </c>
      <c r="G252" s="113" t="s">
        <v>1537</v>
      </c>
    </row>
    <row r="253" spans="1:7" x14ac:dyDescent="0.25">
      <c r="A253" s="25" t="s">
        <v>1735</v>
      </c>
      <c r="B253" s="54" t="s">
        <v>3013</v>
      </c>
      <c r="C253" s="141">
        <v>0</v>
      </c>
      <c r="D253" s="159">
        <v>0</v>
      </c>
      <c r="E253" s="25"/>
      <c r="F253" s="113" t="s">
        <v>1537</v>
      </c>
      <c r="G253" s="113" t="s">
        <v>1537</v>
      </c>
    </row>
    <row r="254" spans="1:7" x14ac:dyDescent="0.25">
      <c r="A254" s="25" t="s">
        <v>1736</v>
      </c>
      <c r="B254" s="54" t="s">
        <v>3014</v>
      </c>
      <c r="C254" s="141">
        <v>0</v>
      </c>
      <c r="D254" s="159">
        <v>0</v>
      </c>
      <c r="E254" s="25"/>
      <c r="F254" s="113" t="s">
        <v>1537</v>
      </c>
      <c r="G254" s="113" t="s">
        <v>1537</v>
      </c>
    </row>
    <row r="255" spans="1:7" x14ac:dyDescent="0.25">
      <c r="A255" s="25" t="s">
        <v>1737</v>
      </c>
      <c r="B255" s="54" t="s">
        <v>3015</v>
      </c>
      <c r="C255" s="141">
        <v>0</v>
      </c>
      <c r="D255" s="159">
        <v>0</v>
      </c>
      <c r="E255" s="25"/>
      <c r="F255" s="113" t="s">
        <v>1537</v>
      </c>
      <c r="G255" s="113" t="s">
        <v>1537</v>
      </c>
    </row>
    <row r="256" spans="1:7" x14ac:dyDescent="0.25">
      <c r="A256" s="25" t="s">
        <v>1738</v>
      </c>
      <c r="B256" s="54" t="s">
        <v>3016</v>
      </c>
      <c r="C256" s="141">
        <v>0</v>
      </c>
      <c r="D256" s="159">
        <v>0</v>
      </c>
      <c r="E256" s="25"/>
      <c r="F256" s="113" t="s">
        <v>1537</v>
      </c>
      <c r="G256" s="113" t="s">
        <v>1537</v>
      </c>
    </row>
    <row r="257" spans="1:7" x14ac:dyDescent="0.25">
      <c r="A257" s="25" t="s">
        <v>1739</v>
      </c>
      <c r="B257" s="54" t="s">
        <v>3017</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0.52268389000000004</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603.35010538999995</v>
      </c>
      <c r="D265" s="159">
        <v>3094</v>
      </c>
      <c r="E265" s="25"/>
      <c r="F265" s="113">
        <f t="shared" ref="F265:F272" si="7">IF($C$273=0,"",IF(C265="[for completion]","",IF(C265="","",C265/$C$273)))</f>
        <v>0.21829352131088367</v>
      </c>
      <c r="G265" s="113">
        <f t="shared" ref="G265:G272" si="8">IF($D$273=0,"",IF(D265="[for completion]","",IF(D265="","",D265/$D$273)))</f>
        <v>0.32182234241730812</v>
      </c>
    </row>
    <row r="266" spans="1:7" x14ac:dyDescent="0.25">
      <c r="A266" s="25" t="s">
        <v>1745</v>
      </c>
      <c r="B266" s="25" t="s">
        <v>628</v>
      </c>
      <c r="C266" s="141">
        <v>699.24454251999998</v>
      </c>
      <c r="D266" s="159">
        <v>2406</v>
      </c>
      <c r="E266" s="25"/>
      <c r="F266" s="113">
        <f t="shared" si="7"/>
        <v>0.25298835962818517</v>
      </c>
      <c r="G266" s="113">
        <f t="shared" si="8"/>
        <v>0.25026003744539216</v>
      </c>
    </row>
    <row r="267" spans="1:7" x14ac:dyDescent="0.25">
      <c r="A267" s="25" t="s">
        <v>1746</v>
      </c>
      <c r="B267" s="25" t="s">
        <v>630</v>
      </c>
      <c r="C267" s="141">
        <v>644.00687419999997</v>
      </c>
      <c r="D267" s="159">
        <v>1938</v>
      </c>
      <c r="E267" s="25"/>
      <c r="F267" s="113">
        <f t="shared" si="7"/>
        <v>0.23300323818898153</v>
      </c>
      <c r="G267" s="113">
        <f t="shared" si="8"/>
        <v>0.20158102766798419</v>
      </c>
    </row>
    <row r="268" spans="1:7" x14ac:dyDescent="0.25">
      <c r="A268" s="25" t="s">
        <v>1747</v>
      </c>
      <c r="B268" s="25" t="s">
        <v>632</v>
      </c>
      <c r="C268" s="141">
        <v>461.60375112000003</v>
      </c>
      <c r="D268" s="159">
        <v>1274</v>
      </c>
      <c r="E268" s="25"/>
      <c r="F268" s="113">
        <f t="shared" si="7"/>
        <v>0.16700934893707184</v>
      </c>
      <c r="G268" s="113">
        <f t="shared" si="8"/>
        <v>0.13251508217183275</v>
      </c>
    </row>
    <row r="269" spans="1:7" x14ac:dyDescent="0.25">
      <c r="A269" s="25" t="s">
        <v>1748</v>
      </c>
      <c r="B269" s="25" t="s">
        <v>634</v>
      </c>
      <c r="C269" s="141">
        <v>192.35842474</v>
      </c>
      <c r="D269" s="159">
        <v>491</v>
      </c>
      <c r="E269" s="25"/>
      <c r="F269" s="113">
        <f t="shared" si="7"/>
        <v>6.959574137004064E-2</v>
      </c>
      <c r="G269" s="113">
        <f t="shared" si="8"/>
        <v>5.10713542750156E-2</v>
      </c>
    </row>
    <row r="270" spans="1:7" x14ac:dyDescent="0.25">
      <c r="A270" s="25" t="s">
        <v>1749</v>
      </c>
      <c r="B270" s="25" t="s">
        <v>636</v>
      </c>
      <c r="C270" s="141">
        <v>86.24033756</v>
      </c>
      <c r="D270" s="159">
        <v>209</v>
      </c>
      <c r="E270" s="25"/>
      <c r="F270" s="113">
        <f t="shared" si="7"/>
        <v>3.1201961840783797E-2</v>
      </c>
      <c r="G270" s="113">
        <f t="shared" si="8"/>
        <v>2.1739130434782608E-2</v>
      </c>
    </row>
    <row r="271" spans="1:7" x14ac:dyDescent="0.25">
      <c r="A271" s="25" t="s">
        <v>1750</v>
      </c>
      <c r="B271" s="25" t="s">
        <v>638</v>
      </c>
      <c r="C271" s="141">
        <v>77.135552630000007</v>
      </c>
      <c r="D271" s="159">
        <v>202</v>
      </c>
      <c r="E271" s="25"/>
      <c r="F271" s="113">
        <f t="shared" si="7"/>
        <v>2.7907828724053414E-2</v>
      </c>
      <c r="G271" s="113">
        <f t="shared" si="8"/>
        <v>2.1011025587684626E-2</v>
      </c>
    </row>
    <row r="272" spans="1:7" x14ac:dyDescent="0.25">
      <c r="A272" s="25" t="s">
        <v>1751</v>
      </c>
      <c r="B272" s="25" t="s">
        <v>640</v>
      </c>
      <c r="C272" s="141">
        <v>0</v>
      </c>
      <c r="D272" s="159">
        <v>0</v>
      </c>
      <c r="E272" s="25"/>
      <c r="F272" s="113">
        <f t="shared" si="7"/>
        <v>0</v>
      </c>
      <c r="G272" s="113">
        <f t="shared" si="8"/>
        <v>0</v>
      </c>
    </row>
    <row r="273" spans="1:7" x14ac:dyDescent="0.25">
      <c r="A273" s="25" t="s">
        <v>1752</v>
      </c>
      <c r="B273" s="52" t="s">
        <v>92</v>
      </c>
      <c r="C273" s="106">
        <f>SUM(C265:C272)</f>
        <v>2763.9395881599999</v>
      </c>
      <c r="D273" s="107">
        <f>SUM(D265:D272)</f>
        <v>9614</v>
      </c>
      <c r="E273" s="25"/>
      <c r="F273" s="122">
        <f>SUM(F265:F272)</f>
        <v>1.0000000000000002</v>
      </c>
      <c r="G273" s="122">
        <f>SUM(G265:G272)</f>
        <v>1</v>
      </c>
    </row>
    <row r="274" spans="1:7" x14ac:dyDescent="0.25">
      <c r="A274" s="25" t="s">
        <v>1753</v>
      </c>
      <c r="B274" s="54" t="s">
        <v>3012</v>
      </c>
      <c r="C274" s="141">
        <v>0</v>
      </c>
      <c r="D274" s="159">
        <v>0</v>
      </c>
      <c r="E274" s="25"/>
      <c r="F274" s="113" t="s">
        <v>1537</v>
      </c>
      <c r="G274" s="113" t="s">
        <v>1537</v>
      </c>
    </row>
    <row r="275" spans="1:7" x14ac:dyDescent="0.25">
      <c r="A275" s="25" t="s">
        <v>1754</v>
      </c>
      <c r="B275" s="54" t="s">
        <v>3013</v>
      </c>
      <c r="C275" s="141">
        <v>0</v>
      </c>
      <c r="D275" s="159">
        <v>0</v>
      </c>
      <c r="E275" s="25"/>
      <c r="F275" s="113" t="s">
        <v>1537</v>
      </c>
      <c r="G275" s="113" t="s">
        <v>1537</v>
      </c>
    </row>
    <row r="276" spans="1:7" x14ac:dyDescent="0.25">
      <c r="A276" s="25" t="s">
        <v>1755</v>
      </c>
      <c r="B276" s="54" t="s">
        <v>3014</v>
      </c>
      <c r="C276" s="141">
        <v>0</v>
      </c>
      <c r="D276" s="159">
        <v>0</v>
      </c>
      <c r="E276" s="25"/>
      <c r="F276" s="113" t="s">
        <v>1537</v>
      </c>
      <c r="G276" s="113" t="s">
        <v>1537</v>
      </c>
    </row>
    <row r="277" spans="1:7" x14ac:dyDescent="0.25">
      <c r="A277" s="25" t="s">
        <v>1756</v>
      </c>
      <c r="B277" s="54" t="s">
        <v>3015</v>
      </c>
      <c r="C277" s="141">
        <v>0</v>
      </c>
      <c r="D277" s="159">
        <v>0</v>
      </c>
      <c r="E277" s="25"/>
      <c r="F277" s="113" t="s">
        <v>1537</v>
      </c>
      <c r="G277" s="113" t="s">
        <v>1537</v>
      </c>
    </row>
    <row r="278" spans="1:7" x14ac:dyDescent="0.25">
      <c r="A278" s="25" t="s">
        <v>1757</v>
      </c>
      <c r="B278" s="54" t="s">
        <v>3016</v>
      </c>
      <c r="C278" s="141">
        <v>0</v>
      </c>
      <c r="D278" s="159">
        <v>0</v>
      </c>
      <c r="E278" s="25"/>
      <c r="F278" s="113" t="s">
        <v>1537</v>
      </c>
      <c r="G278" s="113" t="s">
        <v>1537</v>
      </c>
    </row>
    <row r="279" spans="1:7" x14ac:dyDescent="0.25">
      <c r="A279" s="25" t="s">
        <v>1758</v>
      </c>
      <c r="B279" s="54" t="s">
        <v>3017</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3018</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0.86161774000000002</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0.13838226000000001</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3020</v>
      </c>
      <c r="C308" s="141">
        <v>2.8929771199999998</v>
      </c>
      <c r="D308" s="159">
        <v>8</v>
      </c>
      <c r="E308" s="31"/>
      <c r="F308" s="113">
        <f t="shared" ref="F308:F325" si="9">IF($C$326=0,"",IF(C308="[for completion]","",IF(C308="","",C308/$C$326)))</f>
        <v>1.0466860898091851E-3</v>
      </c>
      <c r="G308" s="113">
        <f t="shared" ref="G308:G325" si="10">IF($D$326=0,"",IF(D308="[for completion]","",IF(D308="","",D308/$D$326)))</f>
        <v>8.3211982525483667E-4</v>
      </c>
    </row>
    <row r="309" spans="1:7" x14ac:dyDescent="0.25">
      <c r="A309" s="25" t="s">
        <v>1785</v>
      </c>
      <c r="B309" s="153" t="s">
        <v>3021</v>
      </c>
      <c r="C309" s="141">
        <v>8.8420257899999992</v>
      </c>
      <c r="D309" s="159">
        <v>24</v>
      </c>
      <c r="E309" s="31"/>
      <c r="F309" s="113">
        <f t="shared" si="9"/>
        <v>3.1990662270177475E-3</v>
      </c>
      <c r="G309" s="113">
        <f t="shared" si="10"/>
        <v>2.4963594757645099E-3</v>
      </c>
    </row>
    <row r="310" spans="1:7" x14ac:dyDescent="0.25">
      <c r="A310" s="25" t="s">
        <v>1786</v>
      </c>
      <c r="B310" s="153" t="s">
        <v>3022</v>
      </c>
      <c r="C310" s="141">
        <v>25.481553680000001</v>
      </c>
      <c r="D310" s="159">
        <v>74</v>
      </c>
      <c r="E310" s="31"/>
      <c r="F310" s="113">
        <f t="shared" si="9"/>
        <v>9.2192874942550705E-3</v>
      </c>
      <c r="G310" s="113">
        <f t="shared" si="10"/>
        <v>7.6971083836072391E-3</v>
      </c>
    </row>
    <row r="311" spans="1:7" x14ac:dyDescent="0.25">
      <c r="A311" s="25" t="s">
        <v>1787</v>
      </c>
      <c r="B311" s="153" t="s">
        <v>3023</v>
      </c>
      <c r="C311" s="141">
        <v>108.28643107000001</v>
      </c>
      <c r="D311" s="159">
        <v>306</v>
      </c>
      <c r="E311" s="31"/>
      <c r="F311" s="113">
        <f t="shared" si="9"/>
        <v>3.9178291571158416E-2</v>
      </c>
      <c r="G311" s="113">
        <f t="shared" si="10"/>
        <v>3.1828583315997507E-2</v>
      </c>
    </row>
    <row r="312" spans="1:7" x14ac:dyDescent="0.25">
      <c r="A312" s="25" t="s">
        <v>1788</v>
      </c>
      <c r="B312" s="153" t="s">
        <v>3024</v>
      </c>
      <c r="C312" s="141">
        <v>227.13833191000001</v>
      </c>
      <c r="D312" s="159">
        <v>621</v>
      </c>
      <c r="E312" s="31"/>
      <c r="F312" s="113">
        <f t="shared" si="9"/>
        <v>8.2179195552247827E-2</v>
      </c>
      <c r="G312" s="113">
        <f t="shared" si="10"/>
        <v>6.4593301435406703E-2</v>
      </c>
    </row>
    <row r="313" spans="1:7" x14ac:dyDescent="0.25">
      <c r="A313" s="25" t="s">
        <v>1789</v>
      </c>
      <c r="B313" s="153" t="s">
        <v>3025</v>
      </c>
      <c r="C313" s="141">
        <v>42.423927130000003</v>
      </c>
      <c r="D313" s="159">
        <v>130</v>
      </c>
      <c r="E313" s="31"/>
      <c r="F313" s="113">
        <f t="shared" si="9"/>
        <v>1.5349079014509975E-2</v>
      </c>
      <c r="G313" s="113">
        <f t="shared" si="10"/>
        <v>1.3521947160391096E-2</v>
      </c>
    </row>
    <row r="314" spans="1:7" x14ac:dyDescent="0.25">
      <c r="A314" s="25" t="s">
        <v>1790</v>
      </c>
      <c r="B314" s="153" t="s">
        <v>3026</v>
      </c>
      <c r="C314" s="141">
        <v>1926.28834944</v>
      </c>
      <c r="D314" s="159">
        <v>6810</v>
      </c>
      <c r="E314" s="31"/>
      <c r="F314" s="113">
        <f t="shared" si="9"/>
        <v>0.69693576433136217</v>
      </c>
      <c r="G314" s="113">
        <f t="shared" si="10"/>
        <v>0.7083420012481797</v>
      </c>
    </row>
    <row r="315" spans="1:7" x14ac:dyDescent="0.25">
      <c r="A315" s="25" t="s">
        <v>1791</v>
      </c>
      <c r="B315" s="153" t="s">
        <v>3027</v>
      </c>
      <c r="C315" s="141">
        <v>0</v>
      </c>
      <c r="D315" s="159">
        <v>0</v>
      </c>
      <c r="E315" s="31"/>
      <c r="F315" s="113">
        <f t="shared" si="9"/>
        <v>0</v>
      </c>
      <c r="G315" s="113">
        <f t="shared" si="10"/>
        <v>0</v>
      </c>
    </row>
    <row r="316" spans="1:7" x14ac:dyDescent="0.25">
      <c r="A316" s="25" t="s">
        <v>1792</v>
      </c>
      <c r="B316" s="153" t="s">
        <v>3028</v>
      </c>
      <c r="C316" s="141">
        <v>0</v>
      </c>
      <c r="D316" s="159">
        <v>0</v>
      </c>
      <c r="E316" s="31"/>
      <c r="F316" s="113">
        <f t="shared" si="9"/>
        <v>0</v>
      </c>
      <c r="G316" s="113">
        <f t="shared" si="10"/>
        <v>0</v>
      </c>
    </row>
    <row r="317" spans="1:7" x14ac:dyDescent="0.25">
      <c r="A317" s="25" t="s">
        <v>1793</v>
      </c>
      <c r="B317" s="153" t="s">
        <v>3029</v>
      </c>
      <c r="C317" s="141">
        <v>0</v>
      </c>
      <c r="D317" s="159">
        <v>0</v>
      </c>
      <c r="E317" s="31"/>
      <c r="F317" s="113">
        <f t="shared" si="9"/>
        <v>0</v>
      </c>
      <c r="G317" s="113">
        <f t="shared" si="10"/>
        <v>0</v>
      </c>
    </row>
    <row r="318" spans="1:7" x14ac:dyDescent="0.25">
      <c r="A318" s="25" t="s">
        <v>1794</v>
      </c>
      <c r="B318" s="153" t="s">
        <v>3030</v>
      </c>
      <c r="C318" s="141">
        <v>0</v>
      </c>
      <c r="D318" s="159">
        <v>0</v>
      </c>
      <c r="E318" s="31"/>
      <c r="F318" s="113">
        <f t="shared" si="9"/>
        <v>0</v>
      </c>
      <c r="G318" s="113">
        <f t="shared" si="10"/>
        <v>0</v>
      </c>
    </row>
    <row r="319" spans="1:7" x14ac:dyDescent="0.25">
      <c r="A319" s="25" t="s">
        <v>1795</v>
      </c>
      <c r="B319" s="153" t="s">
        <v>3031</v>
      </c>
      <c r="C319" s="141">
        <v>0</v>
      </c>
      <c r="D319" s="159">
        <v>0</v>
      </c>
      <c r="E319" s="31"/>
      <c r="F319" s="113">
        <f t="shared" si="9"/>
        <v>0</v>
      </c>
      <c r="G319" s="113">
        <f t="shared" si="10"/>
        <v>0</v>
      </c>
    </row>
    <row r="320" spans="1:7" x14ac:dyDescent="0.25">
      <c r="A320" s="25" t="s">
        <v>1796</v>
      </c>
      <c r="B320" s="153" t="s">
        <v>3032</v>
      </c>
      <c r="C320" s="141">
        <v>0</v>
      </c>
      <c r="D320" s="159">
        <v>0</v>
      </c>
      <c r="E320" s="31"/>
      <c r="F320" s="113">
        <f t="shared" si="9"/>
        <v>0</v>
      </c>
      <c r="G320" s="113">
        <f t="shared" si="10"/>
        <v>0</v>
      </c>
    </row>
    <row r="321" spans="1:7" x14ac:dyDescent="0.25">
      <c r="A321" s="25" t="s">
        <v>1797</v>
      </c>
      <c r="B321" s="153" t="s">
        <v>90</v>
      </c>
      <c r="C321" s="141">
        <v>422.58599201999999</v>
      </c>
      <c r="D321" s="159">
        <f>1587+54</f>
        <v>1641</v>
      </c>
      <c r="E321" s="31"/>
      <c r="F321" s="113">
        <f t="shared" si="9"/>
        <v>0.15289262971963957</v>
      </c>
      <c r="G321" s="113">
        <f t="shared" si="10"/>
        <v>0.17068857915539837</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2763.9395881600003</v>
      </c>
      <c r="D326" s="107">
        <f>SUM(D308:D325)</f>
        <v>9614</v>
      </c>
      <c r="E326" s="31"/>
      <c r="F326" s="122">
        <f>SUM(F308:F325)</f>
        <v>1</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2763.9395881599999</v>
      </c>
      <c r="D331" s="159">
        <v>9614</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2763.9395881599999</v>
      </c>
      <c r="D349" s="107">
        <f>SUM(D331:D348)</f>
        <v>9614</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3033</v>
      </c>
      <c r="C353" s="141">
        <v>15.5</v>
      </c>
      <c r="D353" s="159">
        <v>42</v>
      </c>
      <c r="E353" s="31"/>
      <c r="F353" s="113">
        <f t="shared" ref="F353:F365" si="13">IF($C$366=0,"",IF(C353="[for completion]","",IF(C353="","",C353/$C$366)))</f>
        <v>5.6078147612156305E-3</v>
      </c>
      <c r="G353" s="113">
        <f t="shared" ref="G353:G365" si="14">IF($D$366=0,"",IF(D353="[for completion]","",IF(D353="","",D353/$D$366)))</f>
        <v>4.3686290825878929E-3</v>
      </c>
    </row>
    <row r="354" spans="1:7" x14ac:dyDescent="0.25">
      <c r="A354" s="25" t="s">
        <v>1818</v>
      </c>
      <c r="B354" s="42" t="s">
        <v>1518</v>
      </c>
      <c r="C354" s="141">
        <v>20.8</v>
      </c>
      <c r="D354" s="159">
        <v>62</v>
      </c>
      <c r="E354" s="31"/>
      <c r="F354" s="113">
        <f t="shared" si="13"/>
        <v>7.525325615050653E-3</v>
      </c>
      <c r="G354" s="113">
        <f t="shared" si="14"/>
        <v>6.4489286457249844E-3</v>
      </c>
    </row>
    <row r="355" spans="1:7" x14ac:dyDescent="0.25">
      <c r="A355" s="25" t="s">
        <v>1819</v>
      </c>
      <c r="B355" s="42" t="s">
        <v>2189</v>
      </c>
      <c r="C355" s="141">
        <v>13.2</v>
      </c>
      <c r="D355" s="159">
        <v>49</v>
      </c>
      <c r="E355" s="31"/>
      <c r="F355" s="113">
        <f t="shared" si="13"/>
        <v>4.7756874095513753E-3</v>
      </c>
      <c r="G355" s="113">
        <f t="shared" si="14"/>
        <v>5.0967339296858752E-3</v>
      </c>
    </row>
    <row r="356" spans="1:7" x14ac:dyDescent="0.25">
      <c r="A356" s="25" t="s">
        <v>1820</v>
      </c>
      <c r="B356" s="42" t="s">
        <v>1519</v>
      </c>
      <c r="C356" s="141">
        <v>26.9</v>
      </c>
      <c r="D356" s="159">
        <v>108</v>
      </c>
      <c r="E356" s="31"/>
      <c r="F356" s="113">
        <f t="shared" si="13"/>
        <v>9.7322720694645454E-3</v>
      </c>
      <c r="G356" s="113">
        <f t="shared" si="14"/>
        <v>1.1233617640940295E-2</v>
      </c>
    </row>
    <row r="357" spans="1:7" x14ac:dyDescent="0.25">
      <c r="A357" s="25" t="s">
        <v>1821</v>
      </c>
      <c r="B357" s="42" t="s">
        <v>1520</v>
      </c>
      <c r="C357" s="141">
        <v>45.9</v>
      </c>
      <c r="D357" s="159">
        <v>187</v>
      </c>
      <c r="E357" s="31"/>
      <c r="F357" s="113">
        <f t="shared" si="13"/>
        <v>1.6606367583212739E-2</v>
      </c>
      <c r="G357" s="113">
        <f t="shared" si="14"/>
        <v>1.9450800915331808E-2</v>
      </c>
    </row>
    <row r="358" spans="1:7" x14ac:dyDescent="0.25">
      <c r="A358" s="25" t="s">
        <v>1822</v>
      </c>
      <c r="B358" s="42" t="s">
        <v>1521</v>
      </c>
      <c r="C358" s="141">
        <v>52.6</v>
      </c>
      <c r="D358" s="159">
        <v>224</v>
      </c>
      <c r="E358" s="31"/>
      <c r="F358" s="113">
        <f t="shared" si="13"/>
        <v>1.9030390738060784E-2</v>
      </c>
      <c r="G358" s="113">
        <f t="shared" si="14"/>
        <v>2.3299355107135426E-2</v>
      </c>
    </row>
    <row r="359" spans="1:7" x14ac:dyDescent="0.25">
      <c r="A359" s="25" t="s">
        <v>1910</v>
      </c>
      <c r="B359" s="42" t="s">
        <v>1522</v>
      </c>
      <c r="C359" s="141">
        <v>160.69999999999999</v>
      </c>
      <c r="D359" s="159">
        <v>679</v>
      </c>
      <c r="E359" s="31"/>
      <c r="F359" s="113">
        <f t="shared" si="13"/>
        <v>5.8140376266280755E-2</v>
      </c>
      <c r="G359" s="113">
        <f t="shared" si="14"/>
        <v>7.0626170168504268E-2</v>
      </c>
    </row>
    <row r="360" spans="1:7" x14ac:dyDescent="0.25">
      <c r="A360" s="25" t="s">
        <v>1911</v>
      </c>
      <c r="B360" s="42" t="s">
        <v>1523</v>
      </c>
      <c r="C360" s="141">
        <v>186.2</v>
      </c>
      <c r="D360" s="159">
        <v>697</v>
      </c>
      <c r="E360" s="31"/>
      <c r="F360" s="113">
        <f t="shared" si="13"/>
        <v>6.736613603473228E-2</v>
      </c>
      <c r="G360" s="113">
        <f t="shared" si="14"/>
        <v>7.2498439775327647E-2</v>
      </c>
    </row>
    <row r="361" spans="1:7" x14ac:dyDescent="0.25">
      <c r="A361" s="25" t="s">
        <v>2030</v>
      </c>
      <c r="B361" s="42" t="s">
        <v>2559</v>
      </c>
      <c r="C361" s="106">
        <v>390.8</v>
      </c>
      <c r="D361" s="25">
        <v>1522</v>
      </c>
      <c r="E361" s="31"/>
      <c r="F361" s="113">
        <f t="shared" si="13"/>
        <v>0.1413892908827786</v>
      </c>
      <c r="G361" s="113">
        <f t="shared" si="14"/>
        <v>0.15831079675473267</v>
      </c>
    </row>
    <row r="362" spans="1:7" x14ac:dyDescent="0.25">
      <c r="A362" s="25" t="s">
        <v>2031</v>
      </c>
      <c r="B362" s="25" t="s">
        <v>2562</v>
      </c>
      <c r="C362" s="106">
        <v>353.2</v>
      </c>
      <c r="D362" s="25">
        <v>1401</v>
      </c>
      <c r="F362" s="113">
        <f t="shared" si="13"/>
        <v>0.12778581765557165</v>
      </c>
      <c r="G362" s="113">
        <f t="shared" si="14"/>
        <v>0.14572498439775328</v>
      </c>
    </row>
    <row r="363" spans="1:7" x14ac:dyDescent="0.25">
      <c r="A363" s="25" t="s">
        <v>2032</v>
      </c>
      <c r="B363" s="25" t="s">
        <v>2560</v>
      </c>
      <c r="C363" s="106">
        <v>1237.5999999999999</v>
      </c>
      <c r="D363" s="25">
        <v>3898</v>
      </c>
      <c r="F363" s="113">
        <f t="shared" si="13"/>
        <v>0.44775687409551379</v>
      </c>
      <c r="G363" s="113">
        <f t="shared" si="14"/>
        <v>0.40545038485541918</v>
      </c>
    </row>
    <row r="364" spans="1:7" x14ac:dyDescent="0.25">
      <c r="A364" s="25" t="s">
        <v>2583</v>
      </c>
      <c r="B364" s="42" t="s">
        <v>2561</v>
      </c>
      <c r="C364" s="106">
        <v>260.60000000000002</v>
      </c>
      <c r="D364" s="25">
        <v>745</v>
      </c>
      <c r="E364" s="31"/>
      <c r="F364" s="113">
        <f t="shared" si="13"/>
        <v>9.4283646888567316E-2</v>
      </c>
      <c r="G364" s="113">
        <f t="shared" si="14"/>
        <v>7.7491158726856663E-2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2763.9999999999995</v>
      </c>
      <c r="D366" s="107">
        <f>SUM(D353:D365)</f>
        <v>9614</v>
      </c>
      <c r="E366" s="31"/>
      <c r="F366" s="101">
        <f>SUM(F353:F365)</f>
        <v>1.0000000000000002</v>
      </c>
      <c r="G366" s="101">
        <f>SUM(G353:G365)</f>
        <v>1</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2485.4583732900001</v>
      </c>
      <c r="D378" s="159">
        <v>8379</v>
      </c>
      <c r="E378" s="31"/>
      <c r="F378" s="113">
        <f t="shared" ref="F378:F384" si="15">IF($C$385=0,"",IF(C378="[for completion]","",IF(C378="","",C378/$C$385)))</f>
        <v>0.899244825732465</v>
      </c>
      <c r="G378" s="113">
        <f t="shared" ref="G378:G384" si="16">IF($D$385=0,"",IF(D378="[for completion]","",IF(D378="","",D378/$D$385)))</f>
        <v>0.87154150197628455</v>
      </c>
    </row>
    <row r="379" spans="1:7" x14ac:dyDescent="0.25">
      <c r="A379" s="25" t="s">
        <v>1913</v>
      </c>
      <c r="B379" s="127" t="s">
        <v>1905</v>
      </c>
      <c r="C379" s="141">
        <v>278.48121486999997</v>
      </c>
      <c r="D379" s="159">
        <v>1235</v>
      </c>
      <c r="E379" s="31"/>
      <c r="F379" s="113">
        <f t="shared" si="15"/>
        <v>0.10075517426753509</v>
      </c>
      <c r="G379" s="113">
        <f t="shared" si="16"/>
        <v>0.12845849802371542</v>
      </c>
    </row>
    <row r="380" spans="1:7" x14ac:dyDescent="0.25">
      <c r="A380" s="25" t="s">
        <v>1914</v>
      </c>
      <c r="B380" s="42" t="s">
        <v>1906</v>
      </c>
      <c r="C380" s="141">
        <v>0</v>
      </c>
      <c r="D380" s="159">
        <v>0</v>
      </c>
      <c r="E380" s="31"/>
      <c r="F380" s="113">
        <f t="shared" si="15"/>
        <v>0</v>
      </c>
      <c r="G380" s="113">
        <f t="shared" si="16"/>
        <v>0</v>
      </c>
    </row>
    <row r="381" spans="1:7" x14ac:dyDescent="0.25">
      <c r="A381" s="25" t="s">
        <v>1915</v>
      </c>
      <c r="B381" s="42" t="s">
        <v>1907</v>
      </c>
      <c r="C381" s="141">
        <v>0</v>
      </c>
      <c r="D381" s="159">
        <v>0</v>
      </c>
      <c r="E381" s="31"/>
      <c r="F381" s="113">
        <f t="shared" si="15"/>
        <v>0</v>
      </c>
      <c r="G381" s="113">
        <f t="shared" si="16"/>
        <v>0</v>
      </c>
    </row>
    <row r="382" spans="1:7" x14ac:dyDescent="0.25">
      <c r="A382" s="25" t="s">
        <v>1917</v>
      </c>
      <c r="B382" s="42" t="s">
        <v>1908</v>
      </c>
      <c r="C382" s="141">
        <v>0</v>
      </c>
      <c r="D382" s="159">
        <v>0</v>
      </c>
      <c r="E382" s="31"/>
      <c r="F382" s="113">
        <f t="shared" si="15"/>
        <v>0</v>
      </c>
      <c r="G382" s="113">
        <f t="shared" si="16"/>
        <v>0</v>
      </c>
    </row>
    <row r="383" spans="1:7" x14ac:dyDescent="0.25">
      <c r="A383" s="25" t="s">
        <v>2027</v>
      </c>
      <c r="B383" s="42" t="s">
        <v>1909</v>
      </c>
      <c r="C383" s="141">
        <v>0</v>
      </c>
      <c r="D383" s="159">
        <v>0</v>
      </c>
      <c r="E383" s="31"/>
      <c r="F383" s="113">
        <f t="shared" si="15"/>
        <v>0</v>
      </c>
      <c r="G383" s="113">
        <f t="shared" si="16"/>
        <v>0</v>
      </c>
    </row>
    <row r="384" spans="1:7" x14ac:dyDescent="0.25">
      <c r="A384" s="25" t="s">
        <v>2028</v>
      </c>
      <c r="B384" s="42" t="s">
        <v>90</v>
      </c>
      <c r="C384" s="141">
        <v>0</v>
      </c>
      <c r="D384" s="159">
        <v>0</v>
      </c>
      <c r="E384" s="31"/>
      <c r="F384" s="113">
        <f t="shared" si="15"/>
        <v>0</v>
      </c>
      <c r="G384" s="113">
        <f t="shared" si="16"/>
        <v>0</v>
      </c>
    </row>
    <row r="385" spans="1:7" x14ac:dyDescent="0.25">
      <c r="A385" s="25" t="s">
        <v>2029</v>
      </c>
      <c r="B385" s="42" t="s">
        <v>92</v>
      </c>
      <c r="C385" s="106">
        <f>SUM(C378:C384)</f>
        <v>2763.9395881599999</v>
      </c>
      <c r="D385" s="107">
        <f>SUM(D378:D384)</f>
        <v>9614</v>
      </c>
      <c r="E385" s="31"/>
      <c r="F385" s="122">
        <f>SUM(F378:F384)</f>
        <v>1</v>
      </c>
      <c r="G385" s="122">
        <f>SUM(G378:G384)</f>
        <v>1</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2094</v>
      </c>
      <c r="C388" s="141">
        <v>1710.89800696</v>
      </c>
      <c r="D388" s="159">
        <v>5711</v>
      </c>
      <c r="E388" s="31"/>
      <c r="F388" s="113">
        <f>IF($C$392=0,"",IF(C388="[for completion]","",IF(C388="","",C388/$C$392)))</f>
        <v>0.61900701965015548</v>
      </c>
      <c r="G388" s="113">
        <f>IF($D$392=0,"",IF(D388="[for completion]","",IF(D388="","",D388/$D$392)))</f>
        <v>0.59402954025379651</v>
      </c>
    </row>
    <row r="389" spans="1:7" x14ac:dyDescent="0.25">
      <c r="A389" s="25" t="s">
        <v>2011</v>
      </c>
      <c r="B389" s="127" t="s">
        <v>2095</v>
      </c>
      <c r="C389" s="141">
        <v>1053.0415812000001</v>
      </c>
      <c r="D389" s="159">
        <v>3903</v>
      </c>
      <c r="E389" s="31"/>
      <c r="F389" s="113">
        <f>IF($C$392=0,"",IF(C389="[for completion]","",IF(C389="","",C389/$C$392)))</f>
        <v>0.38099298034984441</v>
      </c>
      <c r="G389" s="113">
        <f>IF($D$392=0,"",IF(D389="[for completion]","",IF(D389="","",D389/$D$392)))</f>
        <v>0.40597045974620344</v>
      </c>
    </row>
    <row r="390" spans="1:7" x14ac:dyDescent="0.25">
      <c r="A390" s="25" t="s">
        <v>2012</v>
      </c>
      <c r="B390" s="42" t="s">
        <v>90</v>
      </c>
      <c r="C390" s="141">
        <v>0</v>
      </c>
      <c r="D390" s="159">
        <v>0</v>
      </c>
      <c r="E390" s="31"/>
      <c r="F390" s="113">
        <f>IF($C$392=0,"",IF(C390="[for completion]","",IF(C390="","",C390/$C$392)))</f>
        <v>0</v>
      </c>
      <c r="G390" s="113">
        <f>IF($D$392=0,"",IF(D390="[for completion]","",IF(D390="","",D390/$D$392)))</f>
        <v>0</v>
      </c>
    </row>
    <row r="391" spans="1:7" x14ac:dyDescent="0.25">
      <c r="A391" s="25" t="s">
        <v>2013</v>
      </c>
      <c r="B391" s="25" t="s">
        <v>3019</v>
      </c>
      <c r="C391" s="141">
        <v>0</v>
      </c>
      <c r="D391" s="159">
        <v>0</v>
      </c>
      <c r="E391" s="31"/>
      <c r="F391" s="113">
        <f>IF($C$392=0,"",IF(C391="[for completion]","",IF(C391="","",C391/$C$392)))</f>
        <v>0</v>
      </c>
      <c r="G391" s="113">
        <f>IF($D$392=0,"",IF(D391="[for completion]","",IF(D391="","",D391/$D$392)))</f>
        <v>0</v>
      </c>
    </row>
    <row r="392" spans="1:7" x14ac:dyDescent="0.25">
      <c r="A392" s="25" t="s">
        <v>2014</v>
      </c>
      <c r="B392" s="42" t="s">
        <v>92</v>
      </c>
      <c r="C392" s="106">
        <f>SUM(C388:C391)</f>
        <v>2763.9395881600003</v>
      </c>
      <c r="D392" s="107">
        <f>SUM(D388:D391)</f>
        <v>9614</v>
      </c>
      <c r="E392" s="31"/>
      <c r="F392" s="122">
        <f>SUM(F388:F391)</f>
        <v>0.99999999999999989</v>
      </c>
      <c r="G392" s="122">
        <f>SUM(G388:G391)</f>
        <v>1</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45443</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2624</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C30" s="25" t="s">
        <v>2934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8908.1896825599997</v>
      </c>
      <c r="F38" s="42"/>
      <c r="H38" s="23"/>
      <c r="L38" s="23"/>
      <c r="M38" s="23"/>
    </row>
    <row r="39" spans="1:14" x14ac:dyDescent="0.25">
      <c r="A39" s="25" t="s">
        <v>63</v>
      </c>
      <c r="B39" s="42" t="s">
        <v>64</v>
      </c>
      <c r="C39" s="106">
        <v>7845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8.5524497458253676E-2</v>
      </c>
      <c r="E45" s="103"/>
      <c r="F45" s="126">
        <v>0</v>
      </c>
      <c r="G45" s="25" t="s">
        <v>2935</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1063.1896825599997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8907.7883966299996</v>
      </c>
      <c r="E53" s="50"/>
      <c r="F53" s="113">
        <f>IF($C$58=0,"",IF(C53="[for completion]","",C53/$C$58))</f>
        <v>0.99995495314488136</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0.40128593000000001</v>
      </c>
      <c r="E57" s="50"/>
      <c r="F57" s="113">
        <f>IF($C$58=0,"",IF(C57="[for completion]","",C57/$C$58))</f>
        <v>4.5046855118679969E-5</v>
      </c>
      <c r="G57" s="51"/>
      <c r="H57" s="23"/>
      <c r="L57" s="23"/>
      <c r="M57" s="23"/>
      <c r="N57" s="55"/>
    </row>
    <row r="58" spans="1:14" x14ac:dyDescent="0.25">
      <c r="A58" s="25" t="s">
        <v>91</v>
      </c>
      <c r="B58" s="52" t="s">
        <v>92</v>
      </c>
      <c r="C58" s="108">
        <f>SUM(C53:C57)</f>
        <v>8908.1896825599997</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20.732509660000002</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7.0801701799999996</v>
      </c>
      <c r="D70" s="106" t="str">
        <f t="shared" ref="D70:D76" si="1">IF($D$66="ND2","ND2","")</f>
        <v>ND2</v>
      </c>
      <c r="E70" s="21"/>
      <c r="F70" s="113">
        <f t="shared" ref="F70:F76" si="2">IF($C$77=0,"",IF(C70="[for completion]","",C70/$C$77))</f>
        <v>7.9482918371507044E-4</v>
      </c>
      <c r="G70" s="113" t="str">
        <f t="shared" ref="G70:G76" si="3">IF($D$66="ND2","ND2",IF(OR(D70="ND2",D70=""),"",D70/$D$77))</f>
        <v>ND2</v>
      </c>
      <c r="H70" s="23"/>
      <c r="L70" s="23"/>
      <c r="M70" s="23"/>
      <c r="N70" s="55"/>
    </row>
    <row r="71" spans="1:14" x14ac:dyDescent="0.25">
      <c r="A71" s="25" t="s">
        <v>107</v>
      </c>
      <c r="B71" s="21" t="s">
        <v>1451</v>
      </c>
      <c r="C71" s="106">
        <v>8.8299147500000004</v>
      </c>
      <c r="D71" s="106" t="str">
        <f t="shared" si="1"/>
        <v>ND2</v>
      </c>
      <c r="E71" s="21"/>
      <c r="F71" s="113">
        <f t="shared" si="2"/>
        <v>9.9125780236770521E-4</v>
      </c>
      <c r="G71" s="113" t="str">
        <f t="shared" si="3"/>
        <v>ND2</v>
      </c>
      <c r="H71" s="23"/>
      <c r="L71" s="23"/>
      <c r="M71" s="23"/>
      <c r="N71" s="55"/>
    </row>
    <row r="72" spans="1:14" x14ac:dyDescent="0.25">
      <c r="A72" s="25" t="s">
        <v>108</v>
      </c>
      <c r="B72" s="21" t="s">
        <v>1452</v>
      </c>
      <c r="C72" s="106">
        <v>15.99953517</v>
      </c>
      <c r="D72" s="106" t="str">
        <f t="shared" si="1"/>
        <v>ND2</v>
      </c>
      <c r="E72" s="21"/>
      <c r="F72" s="113">
        <f t="shared" si="2"/>
        <v>1.7961287872591306E-3</v>
      </c>
      <c r="G72" s="113" t="str">
        <f t="shared" si="3"/>
        <v>ND2</v>
      </c>
      <c r="H72" s="23"/>
      <c r="L72" s="23"/>
      <c r="M72" s="23"/>
      <c r="N72" s="55"/>
    </row>
    <row r="73" spans="1:14" x14ac:dyDescent="0.25">
      <c r="A73" s="25" t="s">
        <v>109</v>
      </c>
      <c r="B73" s="21" t="s">
        <v>1453</v>
      </c>
      <c r="C73" s="106">
        <v>21.987576610000001</v>
      </c>
      <c r="D73" s="106" t="str">
        <f t="shared" si="1"/>
        <v>ND2</v>
      </c>
      <c r="E73" s="21"/>
      <c r="F73" s="113">
        <f t="shared" si="2"/>
        <v>2.4683541672721313E-3</v>
      </c>
      <c r="G73" s="113" t="str">
        <f t="shared" si="3"/>
        <v>ND2</v>
      </c>
      <c r="H73" s="23"/>
      <c r="L73" s="23"/>
      <c r="M73" s="23"/>
      <c r="N73" s="55"/>
    </row>
    <row r="74" spans="1:14" x14ac:dyDescent="0.25">
      <c r="A74" s="25" t="s">
        <v>110</v>
      </c>
      <c r="B74" s="21" t="s">
        <v>1454</v>
      </c>
      <c r="C74" s="106">
        <v>26.492232600000001</v>
      </c>
      <c r="D74" s="106" t="str">
        <f t="shared" si="1"/>
        <v>ND2</v>
      </c>
      <c r="E74" s="21"/>
      <c r="F74" s="113">
        <f t="shared" si="2"/>
        <v>2.9740527525353604E-3</v>
      </c>
      <c r="G74" s="113" t="str">
        <f t="shared" si="3"/>
        <v>ND2</v>
      </c>
      <c r="H74" s="23"/>
      <c r="L74" s="23"/>
      <c r="M74" s="23"/>
      <c r="N74" s="55"/>
    </row>
    <row r="75" spans="1:14" x14ac:dyDescent="0.25">
      <c r="A75" s="25" t="s">
        <v>111</v>
      </c>
      <c r="B75" s="21" t="s">
        <v>1455</v>
      </c>
      <c r="C75" s="106">
        <v>332.11353964</v>
      </c>
      <c r="D75" s="106" t="str">
        <f t="shared" si="1"/>
        <v>ND2</v>
      </c>
      <c r="E75" s="21"/>
      <c r="F75" s="113">
        <f t="shared" si="2"/>
        <v>3.7283501229737941E-2</v>
      </c>
      <c r="G75" s="113" t="str">
        <f t="shared" si="3"/>
        <v>ND2</v>
      </c>
      <c r="H75" s="23"/>
      <c r="L75" s="23"/>
      <c r="M75" s="23"/>
      <c r="N75" s="55"/>
    </row>
    <row r="76" spans="1:14" x14ac:dyDescent="0.25">
      <c r="A76" s="25" t="s">
        <v>112</v>
      </c>
      <c r="B76" s="21" t="s">
        <v>1456</v>
      </c>
      <c r="C76" s="106">
        <v>8495.2854276800008</v>
      </c>
      <c r="D76" s="106" t="str">
        <f t="shared" si="1"/>
        <v>ND2</v>
      </c>
      <c r="E76" s="21"/>
      <c r="F76" s="113">
        <f t="shared" si="2"/>
        <v>0.95369187607711259</v>
      </c>
      <c r="G76" s="113" t="str">
        <f t="shared" si="3"/>
        <v>ND2</v>
      </c>
      <c r="H76" s="23"/>
      <c r="L76" s="23"/>
      <c r="M76" s="23"/>
      <c r="N76" s="55"/>
    </row>
    <row r="77" spans="1:14" x14ac:dyDescent="0.25">
      <c r="A77" s="25" t="s">
        <v>113</v>
      </c>
      <c r="B77" s="59" t="s">
        <v>92</v>
      </c>
      <c r="C77" s="108">
        <f>SUM(C70:C76)</f>
        <v>8907.7883966300014</v>
      </c>
      <c r="D77" s="108">
        <f>SUM(D70:D76)</f>
        <v>0</v>
      </c>
      <c r="E77" s="42"/>
      <c r="F77" s="114">
        <f>SUM(F70:F76)</f>
        <v>0.99999999999999989</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3.6164113000000002</v>
      </c>
      <c r="D79" s="108" t="str">
        <f>IF($D$66="ND2","ND2","")</f>
        <v>ND2</v>
      </c>
      <c r="E79" s="42"/>
      <c r="F79" s="113">
        <f>IF($C$77=0,"",IF(C79="","",C79/$C$77))</f>
        <v>4.0598307222566746E-4</v>
      </c>
      <c r="G79" s="113" t="str">
        <f>IF($D$66="ND2","ND2",IF(OR(D79="ND2",D79=""),"",D79/$D$77))</f>
        <v>ND2</v>
      </c>
      <c r="H79" s="23"/>
      <c r="L79" s="23"/>
      <c r="M79" s="23"/>
      <c r="N79" s="55"/>
    </row>
    <row r="80" spans="1:14" outlineLevel="1" x14ac:dyDescent="0.25">
      <c r="A80" s="25" t="s">
        <v>118</v>
      </c>
      <c r="B80" s="60" t="s">
        <v>119</v>
      </c>
      <c r="C80" s="108">
        <v>3.4637588799999999</v>
      </c>
      <c r="D80" s="108" t="str">
        <f>IF($D$66="ND2","ND2","")</f>
        <v>ND2</v>
      </c>
      <c r="E80" s="42"/>
      <c r="F80" s="113">
        <f>IF($C$77=0,"",IF(C80="","",C80/$C$77))</f>
        <v>3.8884611148940298E-4</v>
      </c>
      <c r="G80" s="113" t="str">
        <f>IF($D$66="ND2","ND2",IF(OR(D80="ND2",D80=""),"",D80/$D$77))</f>
        <v>ND2</v>
      </c>
      <c r="H80" s="23"/>
      <c r="L80" s="23"/>
      <c r="M80" s="23"/>
      <c r="N80" s="55"/>
    </row>
    <row r="81" spans="1:14" outlineLevel="1" x14ac:dyDescent="0.25">
      <c r="A81" s="25" t="s">
        <v>120</v>
      </c>
      <c r="B81" s="60" t="s">
        <v>121</v>
      </c>
      <c r="C81" s="108">
        <v>4.8286975099999996</v>
      </c>
      <c r="D81" s="108" t="str">
        <f>IF($D$66="ND2","ND2","")</f>
        <v>ND2</v>
      </c>
      <c r="E81" s="42"/>
      <c r="F81" s="113">
        <f>IF($C$77=0,"",IF(C81="","",C81/$C$77))</f>
        <v>5.4207591098894925E-4</v>
      </c>
      <c r="G81" s="113" t="str">
        <f>IF($D$66="ND2","ND2",IF(OR(D81="ND2",D81=""),"",D81/$D$77))</f>
        <v>ND2</v>
      </c>
      <c r="H81" s="23"/>
      <c r="L81" s="23"/>
      <c r="M81" s="23"/>
      <c r="N81" s="55"/>
    </row>
    <row r="82" spans="1:14" outlineLevel="1" x14ac:dyDescent="0.25">
      <c r="A82" s="25" t="s">
        <v>122</v>
      </c>
      <c r="B82" s="60" t="s">
        <v>123</v>
      </c>
      <c r="C82" s="108">
        <v>4.0012172399999999</v>
      </c>
      <c r="D82" s="108" t="str">
        <f>IF($D$66="ND2","ND2","")</f>
        <v>ND2</v>
      </c>
      <c r="E82" s="42"/>
      <c r="F82" s="113">
        <f>IF($C$77=0,"",IF(C82="","",C82/$C$77))</f>
        <v>4.4918189137875596E-4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6.4755000000000003</v>
      </c>
      <c r="D89" s="110">
        <v>6.4755000000000003</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6.3734862970044617E-2</v>
      </c>
      <c r="G93" s="113">
        <f t="shared" ref="G93:G99" si="5">IF($D$100=0,"",IF(D93="[Mark as ND1 if not relevant]","",IF(D93="","",D93/$D$100)))</f>
        <v>6.3734862970044617E-2</v>
      </c>
      <c r="H93" s="23"/>
      <c r="L93" s="23"/>
      <c r="M93" s="23"/>
      <c r="N93" s="55"/>
    </row>
    <row r="94" spans="1:14" x14ac:dyDescent="0.25">
      <c r="A94" s="25" t="s">
        <v>135</v>
      </c>
      <c r="B94" s="21" t="s">
        <v>1451</v>
      </c>
      <c r="C94" s="106">
        <v>500</v>
      </c>
      <c r="D94" s="106">
        <v>500</v>
      </c>
      <c r="E94" s="21"/>
      <c r="F94" s="113">
        <f t="shared" si="4"/>
        <v>6.3734862970044617E-2</v>
      </c>
      <c r="G94" s="113">
        <f t="shared" si="5"/>
        <v>6.3734862970044617E-2</v>
      </c>
      <c r="H94" s="23"/>
      <c r="L94" s="23"/>
      <c r="M94" s="23"/>
      <c r="N94" s="55"/>
    </row>
    <row r="95" spans="1:14" x14ac:dyDescent="0.25">
      <c r="A95" s="25" t="s">
        <v>136</v>
      </c>
      <c r="B95" s="21" t="s">
        <v>1452</v>
      </c>
      <c r="C95" s="106">
        <v>1500</v>
      </c>
      <c r="D95" s="106">
        <v>1500</v>
      </c>
      <c r="E95" s="21"/>
      <c r="F95" s="113">
        <f t="shared" si="4"/>
        <v>0.19120458891013384</v>
      </c>
      <c r="G95" s="113">
        <f t="shared" si="5"/>
        <v>0.19120458891013384</v>
      </c>
      <c r="H95" s="23"/>
      <c r="L95" s="23"/>
      <c r="M95" s="23"/>
      <c r="N95" s="55"/>
    </row>
    <row r="96" spans="1:14" x14ac:dyDescent="0.25">
      <c r="A96" s="25" t="s">
        <v>137</v>
      </c>
      <c r="B96" s="21" t="s">
        <v>1453</v>
      </c>
      <c r="C96" s="106"/>
      <c r="D96" s="106" t="str">
        <f>IF($D$89="ND2","ND2","")</f>
        <v/>
      </c>
      <c r="E96" s="21"/>
      <c r="F96" s="113" t="str">
        <f t="shared" si="4"/>
        <v/>
      </c>
      <c r="G96" s="113" t="str">
        <f t="shared" si="5"/>
        <v/>
      </c>
      <c r="H96" s="23"/>
      <c r="L96" s="23"/>
      <c r="M96" s="23"/>
      <c r="N96" s="55"/>
    </row>
    <row r="97" spans="1:14" x14ac:dyDescent="0.25">
      <c r="A97" s="25" t="s">
        <v>138</v>
      </c>
      <c r="B97" s="21" t="s">
        <v>1454</v>
      </c>
      <c r="C97" s="106">
        <v>550</v>
      </c>
      <c r="D97" s="106">
        <v>550</v>
      </c>
      <c r="E97" s="21"/>
      <c r="F97" s="113">
        <f t="shared" si="4"/>
        <v>7.0108349267049078E-2</v>
      </c>
      <c r="G97" s="113">
        <f t="shared" si="5"/>
        <v>7.0108349267049078E-2</v>
      </c>
      <c r="H97" s="23"/>
      <c r="L97" s="23"/>
      <c r="M97" s="23"/>
    </row>
    <row r="98" spans="1:14" x14ac:dyDescent="0.25">
      <c r="A98" s="25" t="s">
        <v>139</v>
      </c>
      <c r="B98" s="21" t="s">
        <v>1455</v>
      </c>
      <c r="C98" s="106">
        <v>3500</v>
      </c>
      <c r="D98" s="106">
        <v>3500</v>
      </c>
      <c r="E98" s="21"/>
      <c r="F98" s="113">
        <f t="shared" si="4"/>
        <v>0.44614404079031228</v>
      </c>
      <c r="G98" s="113">
        <f t="shared" si="5"/>
        <v>0.44614404079031228</v>
      </c>
      <c r="H98" s="23"/>
      <c r="L98" s="23"/>
      <c r="M98" s="23"/>
    </row>
    <row r="99" spans="1:14" x14ac:dyDescent="0.25">
      <c r="A99" s="25" t="s">
        <v>140</v>
      </c>
      <c r="B99" s="21" t="s">
        <v>1456</v>
      </c>
      <c r="C99" s="106">
        <v>1295</v>
      </c>
      <c r="D99" s="106">
        <v>1295</v>
      </c>
      <c r="E99" s="21"/>
      <c r="F99" s="113">
        <f t="shared" si="4"/>
        <v>0.16507329509241556</v>
      </c>
      <c r="G99" s="113">
        <f t="shared" si="5"/>
        <v>0.16507329509241556</v>
      </c>
      <c r="H99" s="23"/>
      <c r="L99" s="23"/>
      <c r="M99" s="23"/>
    </row>
    <row r="100" spans="1:14" x14ac:dyDescent="0.25">
      <c r="A100" s="25" t="s">
        <v>141</v>
      </c>
      <c r="B100" s="59" t="s">
        <v>92</v>
      </c>
      <c r="C100" s="108">
        <f>SUM(C93:C99)</f>
        <v>7845</v>
      </c>
      <c r="D100" s="108">
        <f>SUM(D93:D99)</f>
        <v>7845</v>
      </c>
      <c r="E100" s="42"/>
      <c r="F100" s="114">
        <f>SUM(F93:F99)</f>
        <v>0.99999999999999989</v>
      </c>
      <c r="G100" s="114">
        <f>SUM(G93:G99)</f>
        <v>0.99999999999999989</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6.3734862970044617E-2</v>
      </c>
      <c r="G102" s="113">
        <f>IF($D$100=0,"",IF(D102="","",IF(D102="","",D102/$D$100)))</f>
        <v>6.3734862970044617E-2</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v>500</v>
      </c>
      <c r="D104" s="108">
        <v>500</v>
      </c>
      <c r="E104" s="42"/>
      <c r="F104" s="113">
        <f>IF($C$100=0,"",IF(C104="","",IF(C104="","",C104/$C$100)))</f>
        <v>6.3734862970044617E-2</v>
      </c>
      <c r="G104" s="113">
        <f>IF($D$100=0,"",IF(D104="","",IF(D104="","",D104/$D$100)))</f>
        <v>6.3734862970044617E-2</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8908.1897000000008</v>
      </c>
      <c r="D112" s="106">
        <v>8908.1897000000008</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8908.1897000000008</v>
      </c>
      <c r="D130" s="106">
        <f>SUM(D112:D129)</f>
        <v>8908.1897000000008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7845</v>
      </c>
      <c r="D138" s="106">
        <v>7845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7845</v>
      </c>
      <c r="D156" s="106">
        <f>SUM(D138:D155)</f>
        <v>7845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7845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7845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0.40128593000000001</v>
      </c>
      <c r="D174" s="39"/>
      <c r="E174" s="31"/>
      <c r="F174" s="113">
        <f>IF($C$179=0,"",IF(C174="[for completion]","",C174/$C$179))</f>
        <v>1</v>
      </c>
      <c r="G174" s="51"/>
      <c r="H174" s="23"/>
      <c r="L174" s="23"/>
      <c r="M174" s="23"/>
      <c r="N174" s="55"/>
    </row>
    <row r="175" spans="1:14" ht="30.75" customHeight="1" x14ac:dyDescent="0.25">
      <c r="A175" s="25" t="s">
        <v>9</v>
      </c>
      <c r="B175" s="42" t="s">
        <v>2936</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0.40128593000000001</v>
      </c>
      <c r="E179" s="53"/>
      <c r="F179" s="114">
        <f>SUM(F174:F178)</f>
        <v>1</v>
      </c>
      <c r="G179" s="51"/>
      <c r="H179" s="23"/>
      <c r="L179" s="23"/>
      <c r="M179" s="23"/>
      <c r="N179" s="55"/>
    </row>
    <row r="180" spans="1:14" outlineLevel="1" x14ac:dyDescent="0.25">
      <c r="A180" s="25" t="s">
        <v>232</v>
      </c>
      <c r="B180" s="65" t="s">
        <v>2937</v>
      </c>
      <c r="C180" s="106"/>
      <c r="E180" s="53"/>
      <c r="F180" s="113" t="str">
        <f t="shared" ref="F180:F187" si="14">IF($C$179=0,"",IF(C180="","",C180/$C$179))</f>
        <v/>
      </c>
      <c r="G180" s="51"/>
      <c r="H180" s="23"/>
      <c r="L180" s="23"/>
      <c r="M180" s="23"/>
      <c r="N180" s="55"/>
    </row>
    <row r="181" spans="1:14" s="65" customFormat="1" ht="30" outlineLevel="1" x14ac:dyDescent="0.25">
      <c r="A181" s="25" t="s">
        <v>233</v>
      </c>
      <c r="B181" s="65" t="s">
        <v>2938</v>
      </c>
      <c r="C181" s="117"/>
      <c r="F181" s="113" t="str">
        <f t="shared" si="14"/>
        <v/>
      </c>
    </row>
    <row r="182" spans="1:14" ht="30" outlineLevel="1" x14ac:dyDescent="0.25">
      <c r="A182" s="25" t="s">
        <v>234</v>
      </c>
      <c r="B182" s="65" t="s">
        <v>2939</v>
      </c>
      <c r="C182" s="106"/>
      <c r="E182" s="53"/>
      <c r="F182" s="113" t="str">
        <f t="shared" si="14"/>
        <v/>
      </c>
      <c r="G182" s="51"/>
      <c r="H182" s="23"/>
      <c r="L182" s="23"/>
      <c r="M182" s="23"/>
      <c r="N182" s="55"/>
    </row>
    <row r="183" spans="1:14" outlineLevel="1" x14ac:dyDescent="0.25">
      <c r="A183" s="25" t="s">
        <v>235</v>
      </c>
      <c r="B183" s="65" t="s">
        <v>2940</v>
      </c>
      <c r="C183" s="106"/>
      <c r="E183" s="53"/>
      <c r="F183" s="113" t="str">
        <f t="shared" si="14"/>
        <v/>
      </c>
      <c r="G183" s="51"/>
      <c r="H183" s="23"/>
      <c r="L183" s="23"/>
      <c r="M183" s="23"/>
      <c r="N183" s="55"/>
    </row>
    <row r="184" spans="1:14" s="65" customFormat="1" outlineLevel="1" x14ac:dyDescent="0.25">
      <c r="A184" s="25" t="s">
        <v>236</v>
      </c>
      <c r="B184" s="65" t="s">
        <v>2941</v>
      </c>
      <c r="C184" s="117"/>
      <c r="F184" s="113" t="str">
        <f t="shared" si="14"/>
        <v/>
      </c>
    </row>
    <row r="185" spans="1:14" outlineLevel="1" x14ac:dyDescent="0.25">
      <c r="A185" s="25" t="s">
        <v>237</v>
      </c>
      <c r="B185" s="65" t="s">
        <v>2942</v>
      </c>
      <c r="C185" s="106"/>
      <c r="E185" s="53"/>
      <c r="F185" s="113" t="str">
        <f t="shared" si="14"/>
        <v/>
      </c>
      <c r="G185" s="51"/>
      <c r="H185" s="23"/>
      <c r="L185" s="23"/>
      <c r="M185" s="23"/>
      <c r="N185" s="55"/>
    </row>
    <row r="186" spans="1:14" outlineLevel="1" x14ac:dyDescent="0.25">
      <c r="A186" s="25" t="s">
        <v>238</v>
      </c>
      <c r="B186" s="65" t="s">
        <v>2943</v>
      </c>
      <c r="C186" s="106"/>
      <c r="E186" s="53"/>
      <c r="F186" s="113" t="str">
        <f t="shared" si="14"/>
        <v/>
      </c>
      <c r="G186" s="51"/>
      <c r="H186" s="23"/>
      <c r="L186" s="23"/>
      <c r="M186" s="23"/>
      <c r="N186" s="55"/>
    </row>
    <row r="187" spans="1:14" outlineLevel="1" x14ac:dyDescent="0.25">
      <c r="A187" s="25" t="s">
        <v>239</v>
      </c>
      <c r="B187" s="65" t="s">
        <v>2944</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0.40128593000000001</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0.40128593000000001</v>
      </c>
      <c r="E207" s="53"/>
      <c r="F207" s="113">
        <f>SUM(F193:F196)</f>
        <v>1</v>
      </c>
      <c r="G207" s="53"/>
      <c r="H207" s="23"/>
      <c r="L207" s="23"/>
      <c r="M207" s="23"/>
      <c r="N207" s="55"/>
    </row>
    <row r="208" spans="1:14" x14ac:dyDescent="0.25">
      <c r="A208" s="25" t="s">
        <v>273</v>
      </c>
      <c r="B208" s="59" t="s">
        <v>92</v>
      </c>
      <c r="C208" s="108">
        <f>SUM(C193:C206)</f>
        <v>0.40128593000000001</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5" t="s">
        <v>2934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ht="30" x14ac:dyDescent="0.25">
      <c r="A290" s="25" t="s">
        <v>313</v>
      </c>
      <c r="B290" s="40" t="s">
        <v>2513</v>
      </c>
      <c r="C290" s="138" t="s">
        <v>2934</v>
      </c>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2945</v>
      </c>
      <c r="C323" s="40" t="s">
        <v>2931</v>
      </c>
      <c r="H323" s="23"/>
      <c r="I323" s="55"/>
      <c r="J323" s="55"/>
      <c r="K323" s="55"/>
      <c r="L323" s="55"/>
      <c r="M323" s="55"/>
      <c r="N323" s="55"/>
    </row>
    <row r="324" spans="1:14" outlineLevel="1" x14ac:dyDescent="0.25">
      <c r="A324" s="25" t="s">
        <v>337</v>
      </c>
      <c r="B324" s="40" t="s">
        <v>2946</v>
      </c>
      <c r="C324" s="25" t="s">
        <v>2931</v>
      </c>
      <c r="H324" s="23"/>
      <c r="I324" s="55"/>
      <c r="J324" s="55"/>
      <c r="K324" s="55"/>
      <c r="L324" s="55"/>
      <c r="M324" s="55"/>
      <c r="N324" s="55"/>
    </row>
    <row r="325" spans="1:14" outlineLevel="1" x14ac:dyDescent="0.25">
      <c r="A325" s="25" t="s">
        <v>339</v>
      </c>
      <c r="B325" s="40" t="s">
        <v>2947</v>
      </c>
      <c r="C325" s="25" t="s">
        <v>2931</v>
      </c>
      <c r="H325" s="23"/>
      <c r="I325" s="55"/>
      <c r="J325" s="55"/>
      <c r="K325" s="55"/>
      <c r="L325" s="55"/>
      <c r="M325" s="55"/>
      <c r="N325" s="55"/>
    </row>
    <row r="326" spans="1:14" outlineLevel="1" x14ac:dyDescent="0.25">
      <c r="A326" s="25" t="s">
        <v>340</v>
      </c>
      <c r="B326" s="40" t="s">
        <v>2948</v>
      </c>
      <c r="C326" s="25" t="s">
        <v>2931</v>
      </c>
      <c r="H326" s="23"/>
      <c r="I326" s="55"/>
      <c r="J326" s="55"/>
      <c r="K326" s="55"/>
      <c r="L326" s="55"/>
      <c r="M326" s="55"/>
      <c r="N326" s="55"/>
    </row>
    <row r="327" spans="1:14" outlineLevel="1" x14ac:dyDescent="0.25">
      <c r="A327" s="25" t="s">
        <v>341</v>
      </c>
      <c r="B327" s="40" t="s">
        <v>2949</v>
      </c>
      <c r="C327" s="25" t="s">
        <v>2931</v>
      </c>
      <c r="H327" s="23"/>
      <c r="I327" s="55"/>
      <c r="J327" s="55"/>
      <c r="K327" s="55"/>
      <c r="L327" s="55"/>
      <c r="M327" s="55"/>
      <c r="N327" s="55"/>
    </row>
    <row r="328" spans="1:14" outlineLevel="1" x14ac:dyDescent="0.25">
      <c r="A328" s="25" t="s">
        <v>342</v>
      </c>
      <c r="B328" s="40" t="s">
        <v>338</v>
      </c>
      <c r="C328" s="25" t="s">
        <v>2950</v>
      </c>
      <c r="H328" s="23"/>
      <c r="I328" s="55"/>
      <c r="J328" s="55"/>
      <c r="K328" s="55"/>
      <c r="L328" s="55"/>
      <c r="M328" s="55"/>
      <c r="N328" s="55"/>
    </row>
    <row r="329" spans="1:14" outlineLevel="1" x14ac:dyDescent="0.25">
      <c r="A329" s="25" t="s">
        <v>343</v>
      </c>
      <c r="B329" s="40" t="s">
        <v>2951</v>
      </c>
      <c r="C329" s="25" t="s">
        <v>2950</v>
      </c>
      <c r="H329" s="23"/>
      <c r="I329" s="55"/>
      <c r="J329" s="55"/>
      <c r="K329" s="55"/>
      <c r="L329" s="55"/>
      <c r="M329" s="55"/>
      <c r="N329" s="55"/>
    </row>
    <row r="330" spans="1:14" outlineLevel="1" x14ac:dyDescent="0.25">
      <c r="A330" s="25" t="s">
        <v>345</v>
      </c>
      <c r="B330" s="54" t="s">
        <v>2952</v>
      </c>
      <c r="C330" s="25" t="s">
        <v>2953</v>
      </c>
      <c r="H330" s="23"/>
      <c r="I330" s="55"/>
      <c r="J330" s="55"/>
      <c r="K330" s="55"/>
      <c r="L330" s="55"/>
      <c r="M330" s="55"/>
      <c r="N330" s="55"/>
    </row>
    <row r="331" spans="1:14" outlineLevel="1" x14ac:dyDescent="0.25">
      <c r="A331" s="25" t="s">
        <v>347</v>
      </c>
      <c r="B331" s="54" t="s">
        <v>2954</v>
      </c>
      <c r="C331" s="25" t="s">
        <v>2953</v>
      </c>
      <c r="H331" s="23"/>
      <c r="I331" s="55"/>
      <c r="J331" s="55"/>
      <c r="K331" s="55"/>
      <c r="L331" s="55"/>
      <c r="M331" s="55"/>
      <c r="N331" s="55"/>
    </row>
    <row r="332" spans="1:14" outlineLevel="1" x14ac:dyDescent="0.25">
      <c r="A332" s="25" t="s">
        <v>348</v>
      </c>
      <c r="B332" s="54" t="s">
        <v>2955</v>
      </c>
      <c r="C332" s="25" t="s">
        <v>2956</v>
      </c>
      <c r="H332" s="23"/>
      <c r="I332" s="55"/>
      <c r="J332" s="55"/>
      <c r="K332" s="55"/>
      <c r="L332" s="55"/>
      <c r="M332" s="55"/>
      <c r="N332" s="55"/>
    </row>
    <row r="333" spans="1:14" outlineLevel="1" x14ac:dyDescent="0.25">
      <c r="A333" s="25" t="s">
        <v>349</v>
      </c>
      <c r="B333" s="54" t="s">
        <v>2957</v>
      </c>
      <c r="C333" s="25" t="s">
        <v>2956</v>
      </c>
      <c r="H333" s="23"/>
      <c r="I333" s="55"/>
      <c r="J333" s="55"/>
      <c r="K333" s="55"/>
      <c r="L333" s="55"/>
      <c r="M333" s="55"/>
      <c r="N333" s="55"/>
    </row>
    <row r="334" spans="1:14" outlineLevel="1" x14ac:dyDescent="0.25">
      <c r="A334" s="25" t="s">
        <v>350</v>
      </c>
      <c r="B334" s="54" t="s">
        <v>344</v>
      </c>
      <c r="C334" s="25" t="s">
        <v>2956</v>
      </c>
      <c r="H334" s="23"/>
      <c r="I334" s="55"/>
      <c r="J334" s="55"/>
      <c r="K334" s="55"/>
      <c r="L334" s="55"/>
      <c r="M334" s="55"/>
      <c r="N334" s="55"/>
    </row>
    <row r="335" spans="1:14" outlineLevel="1" x14ac:dyDescent="0.25">
      <c r="A335" s="25" t="s">
        <v>351</v>
      </c>
      <c r="B335" s="54" t="s">
        <v>2958</v>
      </c>
      <c r="C335" s="25" t="s">
        <v>2959</v>
      </c>
      <c r="H335" s="23"/>
      <c r="I335" s="55"/>
      <c r="J335" s="55"/>
      <c r="K335" s="55"/>
      <c r="L335" s="55"/>
      <c r="M335" s="55"/>
      <c r="N335" s="55"/>
    </row>
    <row r="336" spans="1:14" outlineLevel="1" x14ac:dyDescent="0.25">
      <c r="A336" s="25" t="s">
        <v>352</v>
      </c>
      <c r="B336" s="54" t="s">
        <v>1412</v>
      </c>
      <c r="C336" s="25" t="s">
        <v>2960</v>
      </c>
      <c r="H336" s="23"/>
      <c r="I336" s="55"/>
      <c r="J336" s="55"/>
      <c r="K336" s="55"/>
      <c r="L336" s="55"/>
      <c r="M336" s="55"/>
      <c r="N336" s="55"/>
    </row>
    <row r="337" spans="1:14" outlineLevel="1" x14ac:dyDescent="0.25">
      <c r="A337" s="25" t="s">
        <v>353</v>
      </c>
      <c r="B337" s="54" t="s">
        <v>2961</v>
      </c>
      <c r="C337" s="25" t="s">
        <v>2960</v>
      </c>
      <c r="H337" s="23"/>
      <c r="I337" s="55"/>
      <c r="J337" s="55"/>
      <c r="K337" s="55"/>
      <c r="L337" s="55"/>
      <c r="M337" s="55"/>
      <c r="N337" s="55"/>
    </row>
    <row r="338" spans="1:14" outlineLevel="1" x14ac:dyDescent="0.25">
      <c r="A338" s="25" t="s">
        <v>354</v>
      </c>
      <c r="B338" s="54" t="s">
        <v>2962</v>
      </c>
      <c r="C338" s="25" t="s">
        <v>2963</v>
      </c>
      <c r="H338" s="23"/>
      <c r="I338" s="55"/>
      <c r="J338" s="55"/>
      <c r="K338" s="55"/>
      <c r="L338" s="55"/>
      <c r="M338" s="55"/>
      <c r="N338" s="55"/>
    </row>
    <row r="339" spans="1:14" outlineLevel="1" x14ac:dyDescent="0.25">
      <c r="A339" s="25" t="s">
        <v>355</v>
      </c>
      <c r="B339" s="54" t="s">
        <v>2964</v>
      </c>
      <c r="C339" s="25" t="s">
        <v>2965</v>
      </c>
      <c r="H339" s="23"/>
      <c r="I339" s="55"/>
      <c r="J339" s="55"/>
      <c r="K339" s="55"/>
      <c r="L339" s="55"/>
      <c r="M339" s="55"/>
      <c r="N339" s="55"/>
    </row>
    <row r="340" spans="1:14" ht="30" outlineLevel="1" x14ac:dyDescent="0.25">
      <c r="A340" s="25" t="s">
        <v>356</v>
      </c>
      <c r="B340" s="54" t="s">
        <v>2966</v>
      </c>
      <c r="C340" s="25" t="s">
        <v>2967</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8907.7883966299996</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8907.7883966299996</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38757</v>
      </c>
      <c r="D28" s="107" t="str">
        <f>IF(C28="","","ND2")</f>
        <v>ND2</v>
      </c>
      <c r="F28" s="107">
        <f>IF(C28=0,"",IF(C28="","",C28))</f>
        <v>38757</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1.1000000000000001E-3</v>
      </c>
      <c r="D36" s="101" t="str">
        <f>IF(C36="","","ND2")</f>
        <v>ND2</v>
      </c>
      <c r="E36" s="121"/>
      <c r="F36" s="101">
        <f>IF(C36=0,"",C36)</f>
        <v>1.1000000000000001E-3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2968</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2969</v>
      </c>
      <c r="C99" s="101">
        <v>2.3580489999999999E-2</v>
      </c>
      <c r="D99" s="101" t="str">
        <f t="shared" ref="D99:D111" si="1">IF(C99="","","ND2")</f>
        <v>ND2</v>
      </c>
      <c r="E99" s="101"/>
      <c r="F99" s="101">
        <f t="shared" ref="F99:F111" si="2">IF(C99="","",C99)</f>
        <v>2.3580489999999999E-2</v>
      </c>
      <c r="G99" s="25"/>
    </row>
    <row r="100" spans="1:7" x14ac:dyDescent="0.25">
      <c r="A100" s="25" t="s">
        <v>514</v>
      </c>
      <c r="B100" s="42" t="s">
        <v>2970</v>
      </c>
      <c r="C100" s="101">
        <v>3.097569E-2</v>
      </c>
      <c r="D100" s="101" t="str">
        <f t="shared" si="1"/>
        <v>ND2</v>
      </c>
      <c r="E100" s="101"/>
      <c r="F100" s="101">
        <f t="shared" si="2"/>
        <v>3.097569E-2</v>
      </c>
      <c r="G100" s="25"/>
    </row>
    <row r="101" spans="1:7" x14ac:dyDescent="0.25">
      <c r="A101" s="25" t="s">
        <v>515</v>
      </c>
      <c r="B101" s="42" t="s">
        <v>2971</v>
      </c>
      <c r="C101" s="101">
        <v>2.4435470000000001E-2</v>
      </c>
      <c r="D101" s="101" t="str">
        <f t="shared" si="1"/>
        <v>ND2</v>
      </c>
      <c r="E101" s="101"/>
      <c r="F101" s="101">
        <f t="shared" si="2"/>
        <v>2.4435470000000001E-2</v>
      </c>
      <c r="G101" s="25"/>
    </row>
    <row r="102" spans="1:7" x14ac:dyDescent="0.25">
      <c r="A102" s="25" t="s">
        <v>516</v>
      </c>
      <c r="B102" s="42" t="s">
        <v>2972</v>
      </c>
      <c r="C102" s="101">
        <v>0.10926145</v>
      </c>
      <c r="D102" s="101" t="str">
        <f t="shared" si="1"/>
        <v>ND2</v>
      </c>
      <c r="E102" s="101"/>
      <c r="F102" s="101">
        <f t="shared" si="2"/>
        <v>0.10926145</v>
      </c>
      <c r="G102" s="25"/>
    </row>
    <row r="103" spans="1:7" x14ac:dyDescent="0.25">
      <c r="A103" s="25" t="s">
        <v>517</v>
      </c>
      <c r="B103" s="42" t="s">
        <v>2973</v>
      </c>
      <c r="C103" s="101">
        <v>2.9002440000000001E-2</v>
      </c>
      <c r="D103" s="101" t="str">
        <f t="shared" si="1"/>
        <v>ND2</v>
      </c>
      <c r="E103" s="101"/>
      <c r="F103" s="101">
        <f t="shared" si="2"/>
        <v>2.9002440000000001E-2</v>
      </c>
      <c r="G103" s="25"/>
    </row>
    <row r="104" spans="1:7" x14ac:dyDescent="0.25">
      <c r="A104" s="25" t="s">
        <v>518</v>
      </c>
      <c r="B104" s="42" t="s">
        <v>2974</v>
      </c>
      <c r="C104" s="101">
        <v>4.7114789999999997E-2</v>
      </c>
      <c r="D104" s="101" t="str">
        <f t="shared" si="1"/>
        <v>ND2</v>
      </c>
      <c r="E104" s="101"/>
      <c r="F104" s="101">
        <f t="shared" si="2"/>
        <v>4.7114789999999997E-2</v>
      </c>
      <c r="G104" s="25"/>
    </row>
    <row r="105" spans="1:7" x14ac:dyDescent="0.25">
      <c r="A105" s="25" t="s">
        <v>519</v>
      </c>
      <c r="B105" s="42" t="s">
        <v>2975</v>
      </c>
      <c r="C105" s="101">
        <v>0.14534880999999999</v>
      </c>
      <c r="D105" s="101" t="str">
        <f t="shared" si="1"/>
        <v>ND2</v>
      </c>
      <c r="E105" s="101"/>
      <c r="F105" s="101">
        <f t="shared" si="2"/>
        <v>0.14534880999999999</v>
      </c>
      <c r="G105" s="25"/>
    </row>
    <row r="106" spans="1:7" x14ac:dyDescent="0.25">
      <c r="A106" s="25" t="s">
        <v>520</v>
      </c>
      <c r="B106" s="42" t="s">
        <v>2976</v>
      </c>
      <c r="C106" s="101">
        <v>0.16152330000000001</v>
      </c>
      <c r="D106" s="101" t="str">
        <f t="shared" si="1"/>
        <v>ND2</v>
      </c>
      <c r="E106" s="101"/>
      <c r="F106" s="101">
        <f t="shared" si="2"/>
        <v>0.16152330000000001</v>
      </c>
      <c r="G106" s="25"/>
    </row>
    <row r="107" spans="1:7" x14ac:dyDescent="0.25">
      <c r="A107" s="25" t="s">
        <v>521</v>
      </c>
      <c r="B107" s="42" t="s">
        <v>2977</v>
      </c>
      <c r="C107" s="101">
        <v>5.484435E-2</v>
      </c>
      <c r="D107" s="101" t="str">
        <f t="shared" si="1"/>
        <v>ND2</v>
      </c>
      <c r="E107" s="101"/>
      <c r="F107" s="101">
        <f t="shared" si="2"/>
        <v>5.484435E-2</v>
      </c>
      <c r="G107" s="25"/>
    </row>
    <row r="108" spans="1:7" x14ac:dyDescent="0.25">
      <c r="A108" s="25" t="s">
        <v>522</v>
      </c>
      <c r="B108" s="42" t="s">
        <v>2978</v>
      </c>
      <c r="C108" s="101">
        <v>8.1607349999999995E-2</v>
      </c>
      <c r="D108" s="101" t="str">
        <f t="shared" si="1"/>
        <v>ND2</v>
      </c>
      <c r="E108" s="101"/>
      <c r="F108" s="101">
        <f t="shared" si="2"/>
        <v>8.1607349999999995E-2</v>
      </c>
      <c r="G108" s="25"/>
    </row>
    <row r="109" spans="1:7" x14ac:dyDescent="0.25">
      <c r="A109" s="25" t="s">
        <v>523</v>
      </c>
      <c r="B109" s="42" t="s">
        <v>2979</v>
      </c>
      <c r="C109" s="101">
        <v>2.4790590000000001E-2</v>
      </c>
      <c r="D109" s="101" t="str">
        <f t="shared" si="1"/>
        <v>ND2</v>
      </c>
      <c r="E109" s="101"/>
      <c r="F109" s="101">
        <f t="shared" si="2"/>
        <v>2.4790590000000001E-2</v>
      </c>
      <c r="G109" s="25"/>
    </row>
    <row r="110" spans="1:7" x14ac:dyDescent="0.25">
      <c r="A110" s="25" t="s">
        <v>524</v>
      </c>
      <c r="B110" s="42" t="s">
        <v>2980</v>
      </c>
      <c r="C110" s="101">
        <v>0.26748878999999998</v>
      </c>
      <c r="D110" s="101" t="str">
        <f t="shared" si="1"/>
        <v>ND2</v>
      </c>
      <c r="E110" s="101"/>
      <c r="F110" s="101">
        <f t="shared" si="2"/>
        <v>0.26748878999999998</v>
      </c>
      <c r="G110" s="25"/>
    </row>
    <row r="111" spans="1:7" x14ac:dyDescent="0.25">
      <c r="A111" s="25" t="s">
        <v>525</v>
      </c>
      <c r="B111" s="42" t="s">
        <v>2981</v>
      </c>
      <c r="C111" s="101">
        <v>2.6489999999999999E-5</v>
      </c>
      <c r="D111" s="101" t="str">
        <f t="shared" si="1"/>
        <v>ND2</v>
      </c>
      <c r="E111" s="101"/>
      <c r="F111" s="101">
        <f t="shared" si="2"/>
        <v>2.6489999999999999E-5</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0.99517814000000004</v>
      </c>
      <c r="D150" s="101" t="str">
        <f>IF(C150="","","ND2")</f>
        <v>ND2</v>
      </c>
      <c r="E150" s="102"/>
      <c r="F150" s="101">
        <f>IF(C150="","",C150)</f>
        <v>0.99517814000000004</v>
      </c>
    </row>
    <row r="151" spans="1:7" x14ac:dyDescent="0.25">
      <c r="A151" s="25" t="s">
        <v>547</v>
      </c>
      <c r="B151" s="25" t="s">
        <v>548</v>
      </c>
      <c r="C151" s="101">
        <v>4.8218599999999999E-3</v>
      </c>
      <c r="D151" s="101" t="str">
        <f>IF(C151="","","ND2")</f>
        <v>ND2</v>
      </c>
      <c r="E151" s="102"/>
      <c r="F151" s="101">
        <f>IF(C151="","",C151)</f>
        <v>4.8218599999999999E-3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0.38832552999999997</v>
      </c>
      <c r="D160" s="126" t="str">
        <f>IF(C160="","","ND2")</f>
        <v>ND2</v>
      </c>
      <c r="E160" s="102"/>
      <c r="F160" s="126">
        <f>IF(C160="","",C160)</f>
        <v>0.38832552999999997</v>
      </c>
    </row>
    <row r="161" spans="1:7" x14ac:dyDescent="0.25">
      <c r="A161" s="25" t="s">
        <v>559</v>
      </c>
      <c r="B161" s="121" t="s">
        <v>560</v>
      </c>
      <c r="C161" s="126">
        <v>0.61167446999999997</v>
      </c>
      <c r="D161" s="126" t="str">
        <f>IF(C161="","","ND2")</f>
        <v>ND2</v>
      </c>
      <c r="E161" s="102"/>
      <c r="F161" s="126">
        <f>IF(C161="","",C161)</f>
        <v>0.61167446999999997</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2982</v>
      </c>
      <c r="C170" s="101">
        <v>2.2930519999999999E-2</v>
      </c>
      <c r="D170" s="101" t="str">
        <f>IF(C170="","","ND2")</f>
        <v>ND2</v>
      </c>
      <c r="E170" s="102"/>
      <c r="F170" s="101">
        <f>IF(C170="","",C170)</f>
        <v>2.2930519999999999E-2</v>
      </c>
    </row>
    <row r="171" spans="1:7" x14ac:dyDescent="0.25">
      <c r="A171" s="25" t="s">
        <v>571</v>
      </c>
      <c r="B171" s="21" t="s">
        <v>2983</v>
      </c>
      <c r="C171" s="101">
        <v>0.12860874999999999</v>
      </c>
      <c r="D171" s="101" t="str">
        <f>IF(C171="","","ND2")</f>
        <v>ND2</v>
      </c>
      <c r="E171" s="102"/>
      <c r="F171" s="101">
        <f>IF(C171="","",C171)</f>
        <v>0.12860874999999999</v>
      </c>
    </row>
    <row r="172" spans="1:7" x14ac:dyDescent="0.25">
      <c r="A172" s="25" t="s">
        <v>573</v>
      </c>
      <c r="B172" s="21" t="s">
        <v>2984</v>
      </c>
      <c r="C172" s="101">
        <v>9.3602149999999995E-2</v>
      </c>
      <c r="D172" s="101" t="str">
        <f>IF(C172="","","ND2")</f>
        <v>ND2</v>
      </c>
      <c r="E172" s="101"/>
      <c r="F172" s="101">
        <f>IF(C172="","",C172)</f>
        <v>9.3602149999999995E-2</v>
      </c>
    </row>
    <row r="173" spans="1:7" x14ac:dyDescent="0.25">
      <c r="A173" s="25" t="s">
        <v>575</v>
      </c>
      <c r="B173" s="21" t="s">
        <v>2985</v>
      </c>
      <c r="C173" s="101">
        <v>0.23646421000000001</v>
      </c>
      <c r="D173" s="101" t="str">
        <f>IF(C173="","","ND2")</f>
        <v>ND2</v>
      </c>
      <c r="E173" s="101"/>
      <c r="F173" s="101">
        <f>IF(C173="","",C173)</f>
        <v>0.23646421000000001</v>
      </c>
    </row>
    <row r="174" spans="1:7" x14ac:dyDescent="0.25">
      <c r="A174" s="25" t="s">
        <v>577</v>
      </c>
      <c r="B174" s="21" t="s">
        <v>2986</v>
      </c>
      <c r="C174" s="101">
        <v>0.51839436000000005</v>
      </c>
      <c r="D174" s="101" t="str">
        <f>IF(C174="","","ND2")</f>
        <v>ND2</v>
      </c>
      <c r="E174" s="101"/>
      <c r="F174" s="101">
        <f>IF(C174="","",C174)</f>
        <v>0.51839436000000005</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2987</v>
      </c>
      <c r="C180" s="158">
        <v>0</v>
      </c>
      <c r="D180" s="158" t="str">
        <f>IF(C180="","","ND2")</f>
        <v>ND2</v>
      </c>
      <c r="E180" s="102"/>
      <c r="F180" s="158">
        <f>IF(C180="","",C180)</f>
        <v>0</v>
      </c>
    </row>
    <row r="181" spans="1:7" outlineLevel="1" x14ac:dyDescent="0.25">
      <c r="A181" s="25" t="s">
        <v>2539</v>
      </c>
      <c r="B181" s="95" t="s">
        <v>2988</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229.83689131331116</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2989</v>
      </c>
      <c r="C190" s="106">
        <v>1.6746747099999999</v>
      </c>
      <c r="D190" s="107">
        <v>106</v>
      </c>
      <c r="E190" s="39"/>
      <c r="F190" s="113">
        <f t="shared" ref="F190:F213" si="3">IF($C$214=0,"",IF(C190="[for completion]","",IF(C190="","",C190/$C$214)))</f>
        <v>1.8800117778208149E-4</v>
      </c>
      <c r="G190" s="113">
        <f t="shared" ref="G190:G213" si="4">IF($D$214=0,"",IF(D190="[for completion]","",IF(D190="","",D190/$D$214)))</f>
        <v>2.7349898082926955E-3</v>
      </c>
    </row>
    <row r="191" spans="1:7" x14ac:dyDescent="0.25">
      <c r="A191" s="25" t="s">
        <v>597</v>
      </c>
      <c r="B191" s="42" t="s">
        <v>2990</v>
      </c>
      <c r="C191" s="106">
        <v>16.397994650000001</v>
      </c>
      <c r="D191" s="107">
        <v>401</v>
      </c>
      <c r="E191" s="39"/>
      <c r="F191" s="113">
        <f t="shared" si="3"/>
        <v>1.8408603707070201E-3</v>
      </c>
      <c r="G191" s="113">
        <f t="shared" si="4"/>
        <v>1.0346518048352555E-2</v>
      </c>
    </row>
    <row r="192" spans="1:7" x14ac:dyDescent="0.25">
      <c r="A192" s="25" t="s">
        <v>598</v>
      </c>
      <c r="B192" s="42" t="s">
        <v>2991</v>
      </c>
      <c r="C192" s="106">
        <v>101.21300225</v>
      </c>
      <c r="D192" s="107">
        <v>1596</v>
      </c>
      <c r="E192" s="39"/>
      <c r="F192" s="113">
        <f t="shared" si="3"/>
        <v>1.1362304282877995E-2</v>
      </c>
      <c r="G192" s="113">
        <f t="shared" si="4"/>
        <v>4.1179657868256059E-2</v>
      </c>
    </row>
    <row r="193" spans="1:7" x14ac:dyDescent="0.25">
      <c r="A193" s="25" t="s">
        <v>599</v>
      </c>
      <c r="B193" s="42" t="s">
        <v>2992</v>
      </c>
      <c r="C193" s="106">
        <v>207.53138002</v>
      </c>
      <c r="D193" s="107">
        <v>2336</v>
      </c>
      <c r="E193" s="39"/>
      <c r="F193" s="113">
        <f t="shared" si="3"/>
        <v>2.3297744712763194E-2</v>
      </c>
      <c r="G193" s="113">
        <f t="shared" si="4"/>
        <v>6.0272982945016387E-2</v>
      </c>
    </row>
    <row r="194" spans="1:7" x14ac:dyDescent="0.25">
      <c r="A194" s="25" t="s">
        <v>600</v>
      </c>
      <c r="B194" s="42" t="s">
        <v>2993</v>
      </c>
      <c r="C194" s="106">
        <v>840.09349928999995</v>
      </c>
      <c r="D194" s="107">
        <v>6596</v>
      </c>
      <c r="E194" s="39"/>
      <c r="F194" s="113">
        <f t="shared" si="3"/>
        <v>9.4309997261253345E-2</v>
      </c>
      <c r="G194" s="113">
        <f t="shared" si="4"/>
        <v>0.17018861108960961</v>
      </c>
    </row>
    <row r="195" spans="1:7" x14ac:dyDescent="0.25">
      <c r="A195" s="25" t="s">
        <v>601</v>
      </c>
      <c r="B195" s="42" t="s">
        <v>2994</v>
      </c>
      <c r="C195" s="106">
        <v>1383.90371458</v>
      </c>
      <c r="D195" s="107">
        <v>7899</v>
      </c>
      <c r="E195" s="39"/>
      <c r="F195" s="113">
        <f t="shared" si="3"/>
        <v>0.15535884475023665</v>
      </c>
      <c r="G195" s="113">
        <f t="shared" si="4"/>
        <v>0.20380834429909436</v>
      </c>
    </row>
    <row r="196" spans="1:7" x14ac:dyDescent="0.25">
      <c r="A196" s="25" t="s">
        <v>602</v>
      </c>
      <c r="B196" s="42" t="s">
        <v>2995</v>
      </c>
      <c r="C196" s="106">
        <v>1521.4217898300001</v>
      </c>
      <c r="D196" s="107">
        <v>6787</v>
      </c>
      <c r="E196" s="39"/>
      <c r="F196" s="113">
        <f t="shared" si="3"/>
        <v>0.17079680410971423</v>
      </c>
      <c r="G196" s="113">
        <f t="shared" si="4"/>
        <v>0.17511675310266533</v>
      </c>
    </row>
    <row r="197" spans="1:7" x14ac:dyDescent="0.25">
      <c r="A197" s="25" t="s">
        <v>603</v>
      </c>
      <c r="B197" s="42" t="s">
        <v>2996</v>
      </c>
      <c r="C197" s="106">
        <v>1285.0842867900001</v>
      </c>
      <c r="D197" s="107">
        <v>4698</v>
      </c>
      <c r="E197" s="39"/>
      <c r="F197" s="113">
        <f t="shared" si="3"/>
        <v>0.14426524627326953</v>
      </c>
      <c r="G197" s="113">
        <f t="shared" si="4"/>
        <v>0.12121681244678381</v>
      </c>
    </row>
    <row r="198" spans="1:7" x14ac:dyDescent="0.25">
      <c r="A198" s="25" t="s">
        <v>604</v>
      </c>
      <c r="B198" s="42" t="s">
        <v>2997</v>
      </c>
      <c r="C198" s="106">
        <v>961.22663124999997</v>
      </c>
      <c r="D198" s="107">
        <v>2971</v>
      </c>
      <c r="E198" s="39"/>
      <c r="F198" s="113">
        <f t="shared" si="3"/>
        <v>0.10790856141280269</v>
      </c>
      <c r="G198" s="113">
        <f t="shared" si="4"/>
        <v>7.665712000412829E-2</v>
      </c>
    </row>
    <row r="199" spans="1:7" x14ac:dyDescent="0.25">
      <c r="A199" s="25" t="s">
        <v>605</v>
      </c>
      <c r="B199" s="42" t="s">
        <v>2998</v>
      </c>
      <c r="C199" s="106">
        <v>657.96140815000001</v>
      </c>
      <c r="D199" s="107">
        <v>1763</v>
      </c>
      <c r="E199" s="42"/>
      <c r="F199" s="113">
        <f t="shared" si="3"/>
        <v>7.3863610006600536E-2</v>
      </c>
      <c r="G199" s="113">
        <f t="shared" si="4"/>
        <v>4.5488556905849263E-2</v>
      </c>
    </row>
    <row r="200" spans="1:7" x14ac:dyDescent="0.25">
      <c r="A200" s="25" t="s">
        <v>606</v>
      </c>
      <c r="B200" s="42" t="s">
        <v>2999</v>
      </c>
      <c r="C200" s="106">
        <v>477.85889938999998</v>
      </c>
      <c r="D200" s="107">
        <v>1129</v>
      </c>
      <c r="E200" s="42"/>
      <c r="F200" s="113">
        <f t="shared" si="3"/>
        <v>5.3645066329907842E-2</v>
      </c>
      <c r="G200" s="113">
        <f t="shared" si="4"/>
        <v>2.9130221637381635E-2</v>
      </c>
    </row>
    <row r="201" spans="1:7" x14ac:dyDescent="0.25">
      <c r="A201" s="25" t="s">
        <v>607</v>
      </c>
      <c r="B201" s="42" t="s">
        <v>3000</v>
      </c>
      <c r="C201" s="106">
        <v>360.74085207000002</v>
      </c>
      <c r="D201" s="107">
        <v>762</v>
      </c>
      <c r="E201" s="42"/>
      <c r="F201" s="113">
        <f t="shared" si="3"/>
        <v>4.0497240842235945E-2</v>
      </c>
      <c r="G201" s="113">
        <f t="shared" si="4"/>
        <v>1.9660964470934284E-2</v>
      </c>
    </row>
    <row r="202" spans="1:7" x14ac:dyDescent="0.25">
      <c r="A202" s="25" t="s">
        <v>608</v>
      </c>
      <c r="B202" s="42" t="s">
        <v>3001</v>
      </c>
      <c r="C202" s="106">
        <v>272.33611602000002</v>
      </c>
      <c r="D202" s="107">
        <v>520</v>
      </c>
      <c r="E202" s="42"/>
      <c r="F202" s="113">
        <f t="shared" si="3"/>
        <v>3.0572809309550985E-2</v>
      </c>
      <c r="G202" s="113">
        <f t="shared" si="4"/>
        <v>1.3416931135020771E-2</v>
      </c>
    </row>
    <row r="203" spans="1:7" x14ac:dyDescent="0.25">
      <c r="A203" s="25" t="s">
        <v>609</v>
      </c>
      <c r="B203" s="42" t="s">
        <v>3002</v>
      </c>
      <c r="C203" s="106">
        <v>188.14056965</v>
      </c>
      <c r="D203" s="107">
        <v>328</v>
      </c>
      <c r="E203" s="42"/>
      <c r="F203" s="113">
        <f t="shared" si="3"/>
        <v>2.1120906926928956E-2</v>
      </c>
      <c r="G203" s="113">
        <f t="shared" si="4"/>
        <v>8.4629873313207937E-3</v>
      </c>
    </row>
    <row r="204" spans="1:7" x14ac:dyDescent="0.25">
      <c r="A204" s="25" t="s">
        <v>610</v>
      </c>
      <c r="B204" s="42" t="s">
        <v>3003</v>
      </c>
      <c r="C204" s="106">
        <v>140.40636407</v>
      </c>
      <c r="D204" s="107">
        <v>225</v>
      </c>
      <c r="E204" s="42"/>
      <c r="F204" s="113">
        <f t="shared" si="3"/>
        <v>1.57622024478173E-2</v>
      </c>
      <c r="G204" s="113">
        <f t="shared" si="4"/>
        <v>5.8054028949609104E-3</v>
      </c>
    </row>
    <row r="205" spans="1:7" x14ac:dyDescent="0.25">
      <c r="A205" s="25" t="s">
        <v>611</v>
      </c>
      <c r="B205" s="42" t="s">
        <v>3004</v>
      </c>
      <c r="C205" s="106">
        <v>122.21817836</v>
      </c>
      <c r="D205" s="107">
        <v>181</v>
      </c>
      <c r="F205" s="113">
        <f t="shared" si="3"/>
        <v>1.3720372882480864E-2</v>
      </c>
      <c r="G205" s="113">
        <f t="shared" si="4"/>
        <v>4.6701241066129991E-3</v>
      </c>
    </row>
    <row r="206" spans="1:7" x14ac:dyDescent="0.25">
      <c r="A206" s="25" t="s">
        <v>612</v>
      </c>
      <c r="B206" s="42" t="s">
        <v>3005</v>
      </c>
      <c r="C206" s="106">
        <v>98.502819400000007</v>
      </c>
      <c r="D206" s="107">
        <v>136</v>
      </c>
      <c r="E206" s="95"/>
      <c r="F206" s="113">
        <f t="shared" si="3"/>
        <v>1.1058055604157102E-2</v>
      </c>
      <c r="G206" s="113">
        <f t="shared" si="4"/>
        <v>3.5090435276208167E-3</v>
      </c>
    </row>
    <row r="207" spans="1:7" x14ac:dyDescent="0.25">
      <c r="A207" s="25" t="s">
        <v>613</v>
      </c>
      <c r="B207" s="42" t="s">
        <v>3006</v>
      </c>
      <c r="C207" s="106">
        <v>89.103919480000002</v>
      </c>
      <c r="D207" s="107">
        <v>115</v>
      </c>
      <c r="E207" s="95"/>
      <c r="F207" s="113">
        <f t="shared" si="3"/>
        <v>1.0002922780890241E-2</v>
      </c>
      <c r="G207" s="113">
        <f t="shared" si="4"/>
        <v>2.9672059240911318E-3</v>
      </c>
    </row>
    <row r="208" spans="1:7" x14ac:dyDescent="0.25">
      <c r="A208" s="25" t="s">
        <v>614</v>
      </c>
      <c r="B208" s="42" t="s">
        <v>3007</v>
      </c>
      <c r="C208" s="106">
        <v>63.667102380000003</v>
      </c>
      <c r="D208" s="107">
        <v>77</v>
      </c>
      <c r="E208" s="95"/>
      <c r="F208" s="113">
        <f t="shared" si="3"/>
        <v>7.1473523556179848E-3</v>
      </c>
      <c r="G208" s="113">
        <f t="shared" si="4"/>
        <v>1.9867378796088447E-3</v>
      </c>
    </row>
    <row r="209" spans="1:7" x14ac:dyDescent="0.25">
      <c r="A209" s="25" t="s">
        <v>615</v>
      </c>
      <c r="B209" s="42" t="s">
        <v>3008</v>
      </c>
      <c r="C209" s="106">
        <v>60.116387660000001</v>
      </c>
      <c r="D209" s="107">
        <v>69</v>
      </c>
      <c r="E209" s="95"/>
      <c r="F209" s="113">
        <f t="shared" si="3"/>
        <v>6.7487444675654006E-3</v>
      </c>
      <c r="G209" s="113">
        <f t="shared" si="4"/>
        <v>1.7803235544546791E-3</v>
      </c>
    </row>
    <row r="210" spans="1:7" x14ac:dyDescent="0.25">
      <c r="A210" s="25" t="s">
        <v>616</v>
      </c>
      <c r="B210" s="42" t="s">
        <v>3009</v>
      </c>
      <c r="C210" s="106">
        <v>40.710679470000002</v>
      </c>
      <c r="D210" s="107">
        <v>44</v>
      </c>
      <c r="E210" s="95"/>
      <c r="F210" s="113">
        <f t="shared" si="3"/>
        <v>4.5702342329327983E-3</v>
      </c>
      <c r="G210" s="113">
        <f t="shared" si="4"/>
        <v>1.1352787883479112E-3</v>
      </c>
    </row>
    <row r="211" spans="1:7" x14ac:dyDescent="0.25">
      <c r="A211" s="25" t="s">
        <v>617</v>
      </c>
      <c r="B211" s="42" t="s">
        <v>3010</v>
      </c>
      <c r="C211" s="106">
        <v>17.47812716</v>
      </c>
      <c r="D211" s="107">
        <v>18</v>
      </c>
      <c r="E211" s="95"/>
      <c r="F211" s="113">
        <f t="shared" si="3"/>
        <v>1.9621174619069677E-3</v>
      </c>
      <c r="G211" s="113">
        <f t="shared" si="4"/>
        <v>4.6443223159687284E-4</v>
      </c>
    </row>
    <row r="212" spans="1:7" x14ac:dyDescent="0.25">
      <c r="A212" s="25" t="s">
        <v>618</v>
      </c>
      <c r="B212" s="42" t="s">
        <v>3011</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8907.7883966300033</v>
      </c>
      <c r="D214" s="50">
        <f>SUM(D190:D213)</f>
        <v>38757</v>
      </c>
      <c r="E214" s="95"/>
      <c r="F214" s="122">
        <f>SUM(F190:F213)</f>
        <v>0.99999999999999967</v>
      </c>
      <c r="G214" s="122">
        <f>SUM(G190:G213)</f>
        <v>1</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0.72154715000000003</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539.56118053</v>
      </c>
      <c r="D219" s="107">
        <v>4712</v>
      </c>
      <c r="F219" s="113">
        <f t="shared" ref="F219:F226" si="5">IF($C$227=0,"",IF(C219="[for completion]","",C219/$C$227))</f>
        <v>6.0571845278018406E-2</v>
      </c>
      <c r="G219" s="113">
        <f t="shared" ref="G219:G226" si="6">IF($D$227=0,"",IF(D219="[for completion]","",D219/$D$227))</f>
        <v>0.12157803751580359</v>
      </c>
    </row>
    <row r="220" spans="1:7" x14ac:dyDescent="0.25">
      <c r="A220" s="25" t="s">
        <v>627</v>
      </c>
      <c r="B220" s="25" t="s">
        <v>628</v>
      </c>
      <c r="C220" s="106">
        <v>636.05759890000002</v>
      </c>
      <c r="D220" s="107">
        <v>3485</v>
      </c>
      <c r="F220" s="113">
        <f t="shared" si="5"/>
        <v>7.140465967294797E-2</v>
      </c>
      <c r="G220" s="113">
        <f t="shared" si="6"/>
        <v>8.9919240395283428E-2</v>
      </c>
    </row>
    <row r="221" spans="1:7" x14ac:dyDescent="0.25">
      <c r="A221" s="25" t="s">
        <v>629</v>
      </c>
      <c r="B221" s="25" t="s">
        <v>630</v>
      </c>
      <c r="C221" s="106">
        <v>974.60019709999995</v>
      </c>
      <c r="D221" s="107">
        <v>4508</v>
      </c>
      <c r="F221" s="113">
        <f t="shared" si="5"/>
        <v>0.10940989544258947</v>
      </c>
      <c r="G221" s="113">
        <f t="shared" si="6"/>
        <v>0.11631447222437237</v>
      </c>
    </row>
    <row r="222" spans="1:7" x14ac:dyDescent="0.25">
      <c r="A222" s="25" t="s">
        <v>631</v>
      </c>
      <c r="B222" s="25" t="s">
        <v>632</v>
      </c>
      <c r="C222" s="106">
        <v>1463.62473654</v>
      </c>
      <c r="D222" s="107">
        <v>6008</v>
      </c>
      <c r="F222" s="113">
        <f t="shared" si="5"/>
        <v>0.16430843115825691</v>
      </c>
      <c r="G222" s="113">
        <f t="shared" si="6"/>
        <v>0.15501715819077844</v>
      </c>
    </row>
    <row r="223" spans="1:7" x14ac:dyDescent="0.25">
      <c r="A223" s="25" t="s">
        <v>633</v>
      </c>
      <c r="B223" s="25" t="s">
        <v>634</v>
      </c>
      <c r="C223" s="106">
        <v>1807.1538925899999</v>
      </c>
      <c r="D223" s="107">
        <v>7060</v>
      </c>
      <c r="F223" s="113">
        <f t="shared" si="5"/>
        <v>0.20287346444754836</v>
      </c>
      <c r="G223" s="113">
        <f t="shared" si="6"/>
        <v>0.18216064194855122</v>
      </c>
    </row>
    <row r="224" spans="1:7" x14ac:dyDescent="0.25">
      <c r="A224" s="25" t="s">
        <v>635</v>
      </c>
      <c r="B224" s="25" t="s">
        <v>636</v>
      </c>
      <c r="C224" s="106">
        <v>2008.2904369</v>
      </c>
      <c r="D224" s="107">
        <v>7766</v>
      </c>
      <c r="F224" s="113">
        <f t="shared" si="5"/>
        <v>0.22545331652240166</v>
      </c>
      <c r="G224" s="113">
        <f t="shared" si="6"/>
        <v>0.20037670614340636</v>
      </c>
    </row>
    <row r="225" spans="1:7" x14ac:dyDescent="0.25">
      <c r="A225" s="25" t="s">
        <v>637</v>
      </c>
      <c r="B225" s="25" t="s">
        <v>638</v>
      </c>
      <c r="C225" s="106">
        <v>1353.3299479899999</v>
      </c>
      <c r="D225" s="107">
        <v>4700</v>
      </c>
      <c r="F225" s="113">
        <f t="shared" si="5"/>
        <v>0.15192659364270403</v>
      </c>
      <c r="G225" s="113">
        <f t="shared" si="6"/>
        <v>0.12126841602807235</v>
      </c>
    </row>
    <row r="226" spans="1:7" x14ac:dyDescent="0.25">
      <c r="A226" s="25" t="s">
        <v>639</v>
      </c>
      <c r="B226" s="25" t="s">
        <v>640</v>
      </c>
      <c r="C226" s="106">
        <v>125.17040608000001</v>
      </c>
      <c r="D226" s="107">
        <v>518</v>
      </c>
      <c r="F226" s="113">
        <f t="shared" si="5"/>
        <v>1.4051793835533247E-2</v>
      </c>
      <c r="G226" s="113">
        <f t="shared" si="6"/>
        <v>1.3365327553732228E-2</v>
      </c>
    </row>
    <row r="227" spans="1:7" x14ac:dyDescent="0.25">
      <c r="A227" s="25" t="s">
        <v>641</v>
      </c>
      <c r="B227" s="52" t="s">
        <v>92</v>
      </c>
      <c r="C227" s="106">
        <f>SUM(C219:C226)</f>
        <v>8907.7883966299996</v>
      </c>
      <c r="D227" s="107">
        <f>SUM(D219:D226)</f>
        <v>38757</v>
      </c>
      <c r="F227" s="101">
        <f>SUM(F219:F226)</f>
        <v>1</v>
      </c>
      <c r="G227" s="101">
        <f>SUM(G219:G226)</f>
        <v>1</v>
      </c>
    </row>
    <row r="228" spans="1:7" outlineLevel="1" x14ac:dyDescent="0.25">
      <c r="A228" s="25" t="s">
        <v>642</v>
      </c>
      <c r="B228" s="54" t="s">
        <v>3012</v>
      </c>
      <c r="C228" s="106">
        <v>123.48298933</v>
      </c>
      <c r="D228" s="107">
        <v>863</v>
      </c>
      <c r="F228" s="113">
        <f t="shared" ref="F228:F233" si="7">IF($C$227=0,"",IF(C228="[for completion]","",C228/$C$227))</f>
        <v>1.3862362219640979E-2</v>
      </c>
      <c r="G228" s="113">
        <f t="shared" ref="G228:G233" si="8">IF($D$227=0,"",IF(D228="[for completion]","",D228/$D$227))</f>
        <v>2.2266945326005625E-2</v>
      </c>
    </row>
    <row r="229" spans="1:7" outlineLevel="1" x14ac:dyDescent="0.25">
      <c r="A229" s="25" t="s">
        <v>644</v>
      </c>
      <c r="B229" s="54" t="s">
        <v>3013</v>
      </c>
      <c r="C229" s="106">
        <v>0.53412150000000003</v>
      </c>
      <c r="D229" s="107">
        <v>10</v>
      </c>
      <c r="F229" s="113">
        <f t="shared" si="7"/>
        <v>5.9961179612446699E-5</v>
      </c>
      <c r="G229" s="113">
        <f t="shared" si="8"/>
        <v>2.5801790644270711E-4</v>
      </c>
    </row>
    <row r="230" spans="1:7" outlineLevel="1" x14ac:dyDescent="0.25">
      <c r="A230" s="25" t="s">
        <v>646</v>
      </c>
      <c r="B230" s="54" t="s">
        <v>3014</v>
      </c>
      <c r="C230" s="106">
        <v>0</v>
      </c>
      <c r="D230" s="107">
        <v>0</v>
      </c>
      <c r="F230" s="113">
        <f t="shared" si="7"/>
        <v>0</v>
      </c>
      <c r="G230" s="113">
        <f t="shared" si="8"/>
        <v>0</v>
      </c>
    </row>
    <row r="231" spans="1:7" outlineLevel="1" x14ac:dyDescent="0.25">
      <c r="A231" s="25" t="s">
        <v>648</v>
      </c>
      <c r="B231" s="54" t="s">
        <v>3015</v>
      </c>
      <c r="C231" s="106">
        <v>0</v>
      </c>
      <c r="D231" s="107">
        <v>0</v>
      </c>
      <c r="F231" s="113">
        <f t="shared" si="7"/>
        <v>0</v>
      </c>
      <c r="G231" s="113">
        <f t="shared" si="8"/>
        <v>0</v>
      </c>
    </row>
    <row r="232" spans="1:7" outlineLevel="1" x14ac:dyDescent="0.25">
      <c r="A232" s="25" t="s">
        <v>650</v>
      </c>
      <c r="B232" s="54" t="s">
        <v>3016</v>
      </c>
      <c r="C232" s="106">
        <v>0</v>
      </c>
      <c r="D232" s="107">
        <v>0</v>
      </c>
      <c r="F232" s="113">
        <f t="shared" si="7"/>
        <v>0</v>
      </c>
      <c r="G232" s="113">
        <f t="shared" si="8"/>
        <v>0</v>
      </c>
    </row>
    <row r="233" spans="1:7" outlineLevel="1" x14ac:dyDescent="0.25">
      <c r="A233" s="25" t="s">
        <v>652</v>
      </c>
      <c r="B233" s="54" t="s">
        <v>3017</v>
      </c>
      <c r="C233" s="106">
        <v>1.15329525</v>
      </c>
      <c r="D233" s="107">
        <v>5</v>
      </c>
      <c r="F233" s="113">
        <f t="shared" si="7"/>
        <v>1.294704362798195E-4</v>
      </c>
      <c r="G233" s="113">
        <f t="shared" si="8"/>
        <v>1.2900895322135356E-4</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0.53587799999999997</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2016.9043158899999</v>
      </c>
      <c r="D241" s="107">
        <v>12971</v>
      </c>
      <c r="F241" s="113">
        <f t="shared" ref="F241:F248" si="9">IF($C$249=0,"",IF(C241="[Mark as ND1 if not relevant]","",C241/$C$249))</f>
        <v>0.22642032186721414</v>
      </c>
      <c r="G241" s="113">
        <f t="shared" ref="G241:G248" si="10">IF($D$249=0,"",IF(D241="[Mark as ND1 if not relevant]","",D241/$D$249))</f>
        <v>0.33467502644683539</v>
      </c>
    </row>
    <row r="242" spans="1:7" x14ac:dyDescent="0.25">
      <c r="A242" s="25" t="s">
        <v>660</v>
      </c>
      <c r="B242" s="25" t="s">
        <v>628</v>
      </c>
      <c r="C242" s="106">
        <v>1951.04110483</v>
      </c>
      <c r="D242" s="107">
        <v>8412</v>
      </c>
      <c r="F242" s="113">
        <f t="shared" si="9"/>
        <v>0.21902643147294779</v>
      </c>
      <c r="G242" s="113">
        <f t="shared" si="10"/>
        <v>0.21704466289960522</v>
      </c>
    </row>
    <row r="243" spans="1:7" x14ac:dyDescent="0.25">
      <c r="A243" s="25" t="s">
        <v>661</v>
      </c>
      <c r="B243" s="25" t="s">
        <v>630</v>
      </c>
      <c r="C243" s="106">
        <v>1918.1696065900001</v>
      </c>
      <c r="D243" s="107">
        <v>7336</v>
      </c>
      <c r="F243" s="113">
        <f t="shared" si="9"/>
        <v>0.21533623399896692</v>
      </c>
      <c r="G243" s="113">
        <f t="shared" si="10"/>
        <v>0.18928193616636996</v>
      </c>
    </row>
    <row r="244" spans="1:7" x14ac:dyDescent="0.25">
      <c r="A244" s="25" t="s">
        <v>662</v>
      </c>
      <c r="B244" s="25" t="s">
        <v>632</v>
      </c>
      <c r="C244" s="106">
        <v>1498.1822460400001</v>
      </c>
      <c r="D244" s="107">
        <v>5237</v>
      </c>
      <c r="F244" s="113">
        <f t="shared" si="9"/>
        <v>0.16818790246598062</v>
      </c>
      <c r="G244" s="113">
        <f t="shared" si="10"/>
        <v>0.13512397760404571</v>
      </c>
    </row>
    <row r="245" spans="1:7" x14ac:dyDescent="0.25">
      <c r="A245" s="25" t="s">
        <v>663</v>
      </c>
      <c r="B245" s="25" t="s">
        <v>634</v>
      </c>
      <c r="C245" s="106">
        <v>694.33499757000004</v>
      </c>
      <c r="D245" s="107">
        <v>2207</v>
      </c>
      <c r="F245" s="113">
        <f t="shared" si="9"/>
        <v>7.794695682630734E-2</v>
      </c>
      <c r="G245" s="113">
        <f t="shared" si="10"/>
        <v>5.694455195190546E-2</v>
      </c>
    </row>
    <row r="246" spans="1:7" x14ac:dyDescent="0.25">
      <c r="A246" s="25" t="s">
        <v>664</v>
      </c>
      <c r="B246" s="25" t="s">
        <v>636</v>
      </c>
      <c r="C246" s="106">
        <v>382.39646300999999</v>
      </c>
      <c r="D246" s="107">
        <v>1180</v>
      </c>
      <c r="F246" s="113">
        <f t="shared" si="9"/>
        <v>4.292832810831794E-2</v>
      </c>
      <c r="G246" s="113">
        <f t="shared" si="10"/>
        <v>3.0446112960239441E-2</v>
      </c>
    </row>
    <row r="247" spans="1:7" x14ac:dyDescent="0.25">
      <c r="A247" s="25" t="s">
        <v>665</v>
      </c>
      <c r="B247" s="25" t="s">
        <v>638</v>
      </c>
      <c r="C247" s="106">
        <v>438.43294723999998</v>
      </c>
      <c r="D247" s="107">
        <v>1393</v>
      </c>
      <c r="F247" s="113">
        <f t="shared" si="9"/>
        <v>4.921905726968865E-2</v>
      </c>
      <c r="G247" s="113">
        <f t="shared" si="10"/>
        <v>3.5941894367469106E-2</v>
      </c>
    </row>
    <row r="248" spans="1:7" x14ac:dyDescent="0.25">
      <c r="A248" s="25" t="s">
        <v>666</v>
      </c>
      <c r="B248" s="25" t="s">
        <v>640</v>
      </c>
      <c r="C248" s="106">
        <v>8.3267154600000008</v>
      </c>
      <c r="D248" s="107">
        <v>21</v>
      </c>
      <c r="F248" s="113">
        <f t="shared" si="9"/>
        <v>9.3476799057666993E-4</v>
      </c>
      <c r="G248" s="113">
        <f t="shared" si="10"/>
        <v>5.4183760352968498E-4</v>
      </c>
    </row>
    <row r="249" spans="1:7" x14ac:dyDescent="0.25">
      <c r="A249" s="25" t="s">
        <v>667</v>
      </c>
      <c r="B249" s="52" t="s">
        <v>92</v>
      </c>
      <c r="C249" s="106">
        <f>SUM(C241:C248)</f>
        <v>8907.7883966299996</v>
      </c>
      <c r="D249" s="107">
        <f>SUM(D241:D248)</f>
        <v>38757</v>
      </c>
      <c r="F249" s="101">
        <f>SUM(F241:F248)</f>
        <v>1</v>
      </c>
      <c r="G249" s="101">
        <f>SUM(G241:G248)</f>
        <v>1.0000000000000002</v>
      </c>
    </row>
    <row r="250" spans="1:7" outlineLevel="1" x14ac:dyDescent="0.25">
      <c r="A250" s="25" t="s">
        <v>668</v>
      </c>
      <c r="B250" s="54" t="s">
        <v>3012</v>
      </c>
      <c r="C250" s="106">
        <v>7.1734202099999997</v>
      </c>
      <c r="D250" s="107">
        <v>18</v>
      </c>
      <c r="F250" s="113">
        <f t="shared" ref="F250:F255" si="11">IF($C$249=0,"",IF(C250="[for completion]","",C250/$C$249))</f>
        <v>8.0529755429685024E-4</v>
      </c>
      <c r="G250" s="113">
        <f t="shared" ref="G250:G255" si="12">IF($D$249=0,"",IF(D250="[for completion]","",D250/$D$249))</f>
        <v>4.6443223159687284E-4</v>
      </c>
    </row>
    <row r="251" spans="1:7" outlineLevel="1" x14ac:dyDescent="0.25">
      <c r="A251" s="25" t="s">
        <v>669</v>
      </c>
      <c r="B251" s="54" t="s">
        <v>3013</v>
      </c>
      <c r="C251" s="106">
        <v>0</v>
      </c>
      <c r="D251" s="107">
        <v>0</v>
      </c>
      <c r="F251" s="113">
        <f t="shared" si="11"/>
        <v>0</v>
      </c>
      <c r="G251" s="113">
        <f t="shared" si="12"/>
        <v>0</v>
      </c>
    </row>
    <row r="252" spans="1:7" outlineLevel="1" x14ac:dyDescent="0.25">
      <c r="A252" s="25" t="s">
        <v>670</v>
      </c>
      <c r="B252" s="54" t="s">
        <v>3014</v>
      </c>
      <c r="C252" s="106">
        <v>0</v>
      </c>
      <c r="D252" s="107">
        <v>0</v>
      </c>
      <c r="F252" s="113">
        <f t="shared" si="11"/>
        <v>0</v>
      </c>
      <c r="G252" s="113">
        <f t="shared" si="12"/>
        <v>0</v>
      </c>
    </row>
    <row r="253" spans="1:7" outlineLevel="1" x14ac:dyDescent="0.25">
      <c r="A253" s="25" t="s">
        <v>671</v>
      </c>
      <c r="B253" s="54" t="s">
        <v>3015</v>
      </c>
      <c r="C253" s="106">
        <v>0</v>
      </c>
      <c r="D253" s="107">
        <v>0</v>
      </c>
      <c r="F253" s="113">
        <f t="shared" si="11"/>
        <v>0</v>
      </c>
      <c r="G253" s="113">
        <f t="shared" si="12"/>
        <v>0</v>
      </c>
    </row>
    <row r="254" spans="1:7" outlineLevel="1" x14ac:dyDescent="0.25">
      <c r="A254" s="25" t="s">
        <v>672</v>
      </c>
      <c r="B254" s="54" t="s">
        <v>3016</v>
      </c>
      <c r="C254" s="106">
        <v>0</v>
      </c>
      <c r="D254" s="107">
        <v>0</v>
      </c>
      <c r="F254" s="113">
        <f t="shared" si="11"/>
        <v>0</v>
      </c>
      <c r="G254" s="113">
        <f t="shared" si="12"/>
        <v>0</v>
      </c>
    </row>
    <row r="255" spans="1:7" outlineLevel="1" x14ac:dyDescent="0.25">
      <c r="A255" s="25" t="s">
        <v>673</v>
      </c>
      <c r="B255" s="54" t="s">
        <v>3017</v>
      </c>
      <c r="C255" s="106">
        <v>1.15329525</v>
      </c>
      <c r="D255" s="107">
        <v>3</v>
      </c>
      <c r="F255" s="113">
        <f t="shared" si="11"/>
        <v>1.294704362798195E-4</v>
      </c>
      <c r="G255" s="113">
        <f t="shared" si="12"/>
        <v>7.740537193281214E-5</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0.70485043000000003</v>
      </c>
      <c r="E277" s="23"/>
      <c r="F277" s="23"/>
    </row>
    <row r="278" spans="1:7" x14ac:dyDescent="0.25">
      <c r="A278" s="25" t="s">
        <v>700</v>
      </c>
      <c r="B278" s="25" t="s">
        <v>90</v>
      </c>
      <c r="C278" s="101">
        <v>0</v>
      </c>
      <c r="E278" s="23"/>
      <c r="F278" s="23"/>
    </row>
    <row r="279" spans="1:7" x14ac:dyDescent="0.25">
      <c r="A279" s="25" t="s">
        <v>702</v>
      </c>
      <c r="B279" s="25" t="s">
        <v>701</v>
      </c>
      <c r="C279" s="101">
        <v>0.29514957000000003</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3020</v>
      </c>
      <c r="C287" s="106">
        <v>3.7104370000000002</v>
      </c>
      <c r="D287" s="107">
        <v>11</v>
      </c>
      <c r="E287" s="31"/>
      <c r="F287" s="113">
        <f t="shared" ref="F287:F304" si="13">IF($C$305=0,"",IF(C287="[For completion]","",C287/$C$305))</f>
        <v>4.1653852053824433E-4</v>
      </c>
      <c r="G287" s="113">
        <f t="shared" ref="G287:G304" si="14">IF($D$305=0,"",IF(D287="[For completion]","",D287/$D$305))</f>
        <v>2.8381969708697781E-4</v>
      </c>
    </row>
    <row r="288" spans="1:7" customFormat="1" x14ac:dyDescent="0.25">
      <c r="A288" s="25" t="s">
        <v>1862</v>
      </c>
      <c r="B288" s="42" t="s">
        <v>3021</v>
      </c>
      <c r="C288" s="106">
        <v>11.45835823</v>
      </c>
      <c r="D288" s="107">
        <v>31</v>
      </c>
      <c r="E288" s="31"/>
      <c r="F288" s="113">
        <f t="shared" si="13"/>
        <v>1.2863303122843523E-3</v>
      </c>
      <c r="G288" s="113">
        <f t="shared" si="14"/>
        <v>7.9985550997239204E-4</v>
      </c>
    </row>
    <row r="289" spans="1:7" customFormat="1" x14ac:dyDescent="0.25">
      <c r="A289" s="25" t="s">
        <v>1863</v>
      </c>
      <c r="B289" s="42" t="s">
        <v>3022</v>
      </c>
      <c r="C289" s="106">
        <v>32.299178359999999</v>
      </c>
      <c r="D289" s="107">
        <v>93</v>
      </c>
      <c r="E289" s="31"/>
      <c r="F289" s="113">
        <f t="shared" si="13"/>
        <v>3.6259480941666102E-3</v>
      </c>
      <c r="G289" s="113">
        <f t="shared" si="14"/>
        <v>2.3995665299171762E-3</v>
      </c>
    </row>
    <row r="290" spans="1:7" customFormat="1" x14ac:dyDescent="0.25">
      <c r="A290" s="25" t="s">
        <v>1864</v>
      </c>
      <c r="B290" s="42" t="s">
        <v>3023</v>
      </c>
      <c r="C290" s="106">
        <v>173.53640103000001</v>
      </c>
      <c r="D290" s="107">
        <v>460</v>
      </c>
      <c r="E290" s="31"/>
      <c r="F290" s="113">
        <f t="shared" si="13"/>
        <v>1.9481423817347566E-2</v>
      </c>
      <c r="G290" s="113">
        <f t="shared" si="14"/>
        <v>1.1868823696364527E-2</v>
      </c>
    </row>
    <row r="291" spans="1:7" customFormat="1" x14ac:dyDescent="0.25">
      <c r="A291" s="25" t="s">
        <v>1865</v>
      </c>
      <c r="B291" s="42" t="s">
        <v>3024</v>
      </c>
      <c r="C291" s="106">
        <v>303.26905653</v>
      </c>
      <c r="D291" s="107">
        <v>841</v>
      </c>
      <c r="E291" s="31"/>
      <c r="F291" s="113">
        <f t="shared" si="13"/>
        <v>3.4045381752078087E-2</v>
      </c>
      <c r="G291" s="113">
        <f t="shared" si="14"/>
        <v>2.1699305931831669E-2</v>
      </c>
    </row>
    <row r="292" spans="1:7" customFormat="1" x14ac:dyDescent="0.25">
      <c r="A292" s="25" t="s">
        <v>1866</v>
      </c>
      <c r="B292" s="42" t="s">
        <v>3025</v>
      </c>
      <c r="C292" s="106">
        <v>44.426576939999997</v>
      </c>
      <c r="D292" s="107">
        <v>139</v>
      </c>
      <c r="E292" s="31"/>
      <c r="F292" s="113">
        <f t="shared" si="13"/>
        <v>4.987385752989763E-3</v>
      </c>
      <c r="G292" s="113">
        <f t="shared" si="14"/>
        <v>3.586448899553629E-3</v>
      </c>
    </row>
    <row r="293" spans="1:7" customFormat="1" x14ac:dyDescent="0.25">
      <c r="A293" s="25" t="s">
        <v>1867</v>
      </c>
      <c r="B293" s="42" t="s">
        <v>3026</v>
      </c>
      <c r="C293" s="106">
        <v>1968.0606353200001</v>
      </c>
      <c r="D293" s="107">
        <v>6959</v>
      </c>
      <c r="E293" s="31"/>
      <c r="F293" s="113">
        <f t="shared" si="13"/>
        <v>0.22093706627164131</v>
      </c>
      <c r="G293" s="113">
        <f t="shared" si="14"/>
        <v>0.17955466109347989</v>
      </c>
    </row>
    <row r="294" spans="1:7" customFormat="1" x14ac:dyDescent="0.25">
      <c r="A294" s="25" t="s">
        <v>1868</v>
      </c>
      <c r="B294" s="42" t="s">
        <v>3027</v>
      </c>
      <c r="C294" s="106">
        <v>680.44407419000004</v>
      </c>
      <c r="D294" s="107">
        <v>2877</v>
      </c>
      <c r="E294" s="31"/>
      <c r="F294" s="113">
        <f t="shared" si="13"/>
        <v>7.6387543562151286E-2</v>
      </c>
      <c r="G294" s="113">
        <f t="shared" si="14"/>
        <v>7.4231751683566841E-2</v>
      </c>
    </row>
    <row r="295" spans="1:7" customFormat="1" x14ac:dyDescent="0.25">
      <c r="A295" s="25" t="s">
        <v>1869</v>
      </c>
      <c r="B295" s="42" t="s">
        <v>3028</v>
      </c>
      <c r="C295" s="106">
        <v>1180.69718954</v>
      </c>
      <c r="D295" s="107">
        <v>5209</v>
      </c>
      <c r="E295" s="31"/>
      <c r="F295" s="113">
        <f t="shared" si="13"/>
        <v>0.13254661392570594</v>
      </c>
      <c r="G295" s="113">
        <f t="shared" si="14"/>
        <v>0.13440152746600614</v>
      </c>
    </row>
    <row r="296" spans="1:7" customFormat="1" x14ac:dyDescent="0.25">
      <c r="A296" s="25" t="s">
        <v>1870</v>
      </c>
      <c r="B296" s="42" t="s">
        <v>3029</v>
      </c>
      <c r="C296" s="106">
        <v>567.11085777999995</v>
      </c>
      <c r="D296" s="107">
        <v>2396</v>
      </c>
      <c r="E296" s="31"/>
      <c r="F296" s="113">
        <f t="shared" si="13"/>
        <v>6.3664608152855268E-2</v>
      </c>
      <c r="G296" s="113">
        <f t="shared" si="14"/>
        <v>6.1821090383672624E-2</v>
      </c>
    </row>
    <row r="297" spans="1:7" customFormat="1" x14ac:dyDescent="0.25">
      <c r="A297" s="25" t="s">
        <v>1871</v>
      </c>
      <c r="B297" s="42" t="s">
        <v>3030</v>
      </c>
      <c r="C297" s="106">
        <v>385.36753038000001</v>
      </c>
      <c r="D297" s="107">
        <v>1655</v>
      </c>
      <c r="E297" s="31"/>
      <c r="F297" s="113">
        <f t="shared" si="13"/>
        <v>4.3261864025170647E-2</v>
      </c>
      <c r="G297" s="113">
        <f t="shared" si="14"/>
        <v>4.2701963516268031E-2</v>
      </c>
    </row>
    <row r="298" spans="1:7" customFormat="1" x14ac:dyDescent="0.25">
      <c r="A298" s="25" t="s">
        <v>1872</v>
      </c>
      <c r="B298" s="42" t="s">
        <v>3031</v>
      </c>
      <c r="C298" s="106">
        <v>300.0264032</v>
      </c>
      <c r="D298" s="107">
        <v>1221</v>
      </c>
      <c r="E298" s="31"/>
      <c r="F298" s="113">
        <f t="shared" si="13"/>
        <v>3.3681357239413783E-2</v>
      </c>
      <c r="G298" s="113">
        <f t="shared" si="14"/>
        <v>3.1503986376654539E-2</v>
      </c>
    </row>
    <row r="299" spans="1:7" customFormat="1" x14ac:dyDescent="0.25">
      <c r="A299" s="25" t="s">
        <v>1873</v>
      </c>
      <c r="B299" s="42" t="s">
        <v>3032</v>
      </c>
      <c r="C299" s="106">
        <v>306.24262868</v>
      </c>
      <c r="D299" s="107">
        <v>1163</v>
      </c>
      <c r="E299" s="31"/>
      <c r="F299" s="113">
        <f t="shared" si="13"/>
        <v>3.4379198858816386E-2</v>
      </c>
      <c r="G299" s="113">
        <f t="shared" si="14"/>
        <v>3.0007482519286838E-2</v>
      </c>
    </row>
    <row r="300" spans="1:7" customFormat="1" x14ac:dyDescent="0.25">
      <c r="A300" s="25" t="s">
        <v>1874</v>
      </c>
      <c r="B300" s="42" t="s">
        <v>90</v>
      </c>
      <c r="C300" s="106">
        <v>2951.1390694500001</v>
      </c>
      <c r="D300" s="107">
        <v>15702</v>
      </c>
      <c r="E300" s="31"/>
      <c r="F300" s="113">
        <f t="shared" si="13"/>
        <v>0.33129873971484058</v>
      </c>
      <c r="G300" s="113">
        <f t="shared" si="14"/>
        <v>0.40513971669633875</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8907.7883966300014</v>
      </c>
      <c r="D305" s="107">
        <f>SUM(D287:D304)</f>
        <v>38757</v>
      </c>
      <c r="E305" s="31"/>
      <c r="F305" s="121">
        <f>SUM(F287:F304)</f>
        <v>0.99999999999999978</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8907.7883966299996</v>
      </c>
      <c r="D310" s="107">
        <v>38757</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8907.7883966299996</v>
      </c>
      <c r="D328" s="107">
        <f>SUM(D310:D327)</f>
        <v>38757</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3033</v>
      </c>
      <c r="C333" s="106">
        <v>607.68383331999996</v>
      </c>
      <c r="D333" s="107">
        <v>2305</v>
      </c>
      <c r="E333" s="31"/>
      <c r="F333" s="113">
        <f t="shared" ref="F333:F345" si="17">IF($C$346=0,"",IF(C333="[For completion]","",C333/$C$346))</f>
        <v>6.8219383562130781E-2</v>
      </c>
      <c r="G333" s="113">
        <f t="shared" ref="G333:G345" si="18">IF($D$346=0,"",IF(D333="[For completion]","",D333/$D$346))</f>
        <v>5.9473127435043995E-2</v>
      </c>
    </row>
    <row r="334" spans="1:7" customFormat="1" x14ac:dyDescent="0.25">
      <c r="A334" s="25" t="s">
        <v>2044</v>
      </c>
      <c r="B334" s="42" t="s">
        <v>1518</v>
      </c>
      <c r="C334" s="106">
        <v>972.26421847999995</v>
      </c>
      <c r="D334" s="107">
        <v>4130</v>
      </c>
      <c r="E334" s="31"/>
      <c r="F334" s="113">
        <f t="shared" si="17"/>
        <v>0.10914765542116241</v>
      </c>
      <c r="G334" s="113">
        <f t="shared" si="18"/>
        <v>0.10656139536083804</v>
      </c>
    </row>
    <row r="335" spans="1:7" customFormat="1" x14ac:dyDescent="0.25">
      <c r="A335" s="25" t="s">
        <v>2045</v>
      </c>
      <c r="B335" s="42" t="s">
        <v>2189</v>
      </c>
      <c r="C335" s="106">
        <v>618.91267164999999</v>
      </c>
      <c r="D335" s="107">
        <v>3082</v>
      </c>
      <c r="E335" s="31"/>
      <c r="F335" s="113">
        <f t="shared" si="17"/>
        <v>6.9479947669631156E-2</v>
      </c>
      <c r="G335" s="113">
        <f t="shared" si="18"/>
        <v>7.9521118765642329E-2</v>
      </c>
    </row>
    <row r="336" spans="1:7" customFormat="1" x14ac:dyDescent="0.25">
      <c r="A336" s="25" t="s">
        <v>2046</v>
      </c>
      <c r="B336" s="42" t="s">
        <v>1519</v>
      </c>
      <c r="C336" s="106">
        <v>765.233743</v>
      </c>
      <c r="D336" s="107">
        <v>3928</v>
      </c>
      <c r="E336" s="31"/>
      <c r="F336" s="113">
        <f t="shared" si="17"/>
        <v>8.5906142908547728E-2</v>
      </c>
      <c r="G336" s="113">
        <f t="shared" si="18"/>
        <v>0.10134943365069536</v>
      </c>
    </row>
    <row r="337" spans="1:7" customFormat="1" x14ac:dyDescent="0.25">
      <c r="A337" s="25" t="s">
        <v>2047</v>
      </c>
      <c r="B337" s="42" t="s">
        <v>1520</v>
      </c>
      <c r="C337" s="106">
        <v>1092.8795379000001</v>
      </c>
      <c r="D337" s="107">
        <v>5527</v>
      </c>
      <c r="E337" s="31"/>
      <c r="F337" s="113">
        <f t="shared" si="17"/>
        <v>0.12268808925832353</v>
      </c>
      <c r="G337" s="113">
        <f t="shared" si="18"/>
        <v>0.14260649689088423</v>
      </c>
    </row>
    <row r="338" spans="1:7" customFormat="1" x14ac:dyDescent="0.25">
      <c r="A338" s="25" t="s">
        <v>2048</v>
      </c>
      <c r="B338" s="42" t="s">
        <v>1521</v>
      </c>
      <c r="C338" s="106">
        <v>848.86071156000003</v>
      </c>
      <c r="D338" s="107">
        <v>4281</v>
      </c>
      <c r="E338" s="31"/>
      <c r="F338" s="113">
        <f t="shared" si="17"/>
        <v>9.5294216001038101E-2</v>
      </c>
      <c r="G338" s="113">
        <f t="shared" si="18"/>
        <v>0.11045746574812292</v>
      </c>
    </row>
    <row r="339" spans="1:7" customFormat="1" x14ac:dyDescent="0.25">
      <c r="A339" s="25" t="s">
        <v>2049</v>
      </c>
      <c r="B339" s="42" t="s">
        <v>1522</v>
      </c>
      <c r="C339" s="106">
        <v>862.55924210000001</v>
      </c>
      <c r="D339" s="107">
        <v>4096</v>
      </c>
      <c r="E339" s="31"/>
      <c r="F339" s="113">
        <f t="shared" si="17"/>
        <v>9.6832030992824655E-2</v>
      </c>
      <c r="G339" s="113">
        <f t="shared" si="18"/>
        <v>0.10568413447893284</v>
      </c>
    </row>
    <row r="340" spans="1:7" customFormat="1" x14ac:dyDescent="0.25">
      <c r="A340" s="25" t="s">
        <v>2050</v>
      </c>
      <c r="B340" s="42" t="s">
        <v>1523</v>
      </c>
      <c r="C340" s="106">
        <v>476.30504988000001</v>
      </c>
      <c r="D340" s="107">
        <v>2014</v>
      </c>
      <c r="E340" s="31"/>
      <c r="F340" s="113">
        <f t="shared" si="17"/>
        <v>5.3470629147431933E-2</v>
      </c>
      <c r="G340" s="113">
        <f t="shared" si="18"/>
        <v>5.1964806357561212E-2</v>
      </c>
    </row>
    <row r="341" spans="1:7" customFormat="1" x14ac:dyDescent="0.25">
      <c r="A341" s="25" t="s">
        <v>2051</v>
      </c>
      <c r="B341" s="42" t="s">
        <v>2559</v>
      </c>
      <c r="C341" s="106">
        <v>395.75485536999997</v>
      </c>
      <c r="D341" s="107">
        <v>1535</v>
      </c>
      <c r="E341" s="31"/>
      <c r="F341" s="113">
        <f t="shared" si="17"/>
        <v>4.4427958742230808E-2</v>
      </c>
      <c r="G341" s="113">
        <f t="shared" si="18"/>
        <v>3.9605748638955544E-2</v>
      </c>
    </row>
    <row r="342" spans="1:7" customFormat="1" x14ac:dyDescent="0.25">
      <c r="A342" s="25" t="s">
        <v>2052</v>
      </c>
      <c r="B342" s="25" t="s">
        <v>2562</v>
      </c>
      <c r="C342" s="106">
        <v>358.85199377999999</v>
      </c>
      <c r="D342" s="107">
        <v>1399</v>
      </c>
      <c r="F342" s="113">
        <f t="shared" si="17"/>
        <v>4.0285195135052951E-2</v>
      </c>
      <c r="G342" s="113">
        <f t="shared" si="18"/>
        <v>3.6096705111334726E-2</v>
      </c>
    </row>
    <row r="343" spans="1:7" customFormat="1" x14ac:dyDescent="0.25">
      <c r="A343" s="25" t="s">
        <v>2053</v>
      </c>
      <c r="B343" s="25" t="s">
        <v>2560</v>
      </c>
      <c r="C343" s="106">
        <v>1326.57415363</v>
      </c>
      <c r="D343" s="107">
        <v>4162</v>
      </c>
      <c r="F343" s="113">
        <f t="shared" si="17"/>
        <v>0.14892295310156564</v>
      </c>
      <c r="G343" s="113">
        <f t="shared" si="18"/>
        <v>0.10738705266145471</v>
      </c>
    </row>
    <row r="344" spans="1:7" customFormat="1" x14ac:dyDescent="0.25">
      <c r="A344" s="25" t="s">
        <v>2556</v>
      </c>
      <c r="B344" s="42" t="s">
        <v>2561</v>
      </c>
      <c r="C344" s="106">
        <v>362.94980007999999</v>
      </c>
      <c r="D344" s="107">
        <v>994</v>
      </c>
      <c r="E344" s="31"/>
      <c r="F344" s="113">
        <f t="shared" si="17"/>
        <v>4.074522024089744E-2</v>
      </c>
      <c r="G344" s="113">
        <f t="shared" si="18"/>
        <v>2.5646979900405088E-2</v>
      </c>
    </row>
    <row r="345" spans="1:7" customFormat="1" x14ac:dyDescent="0.25">
      <c r="A345" s="25" t="s">
        <v>2557</v>
      </c>
      <c r="B345" s="25" t="s">
        <v>1916</v>
      </c>
      <c r="C345" s="106">
        <v>218.95858587999999</v>
      </c>
      <c r="D345" s="107">
        <v>1304</v>
      </c>
      <c r="F345" s="113">
        <f t="shared" si="17"/>
        <v>2.4580577819162897E-2</v>
      </c>
      <c r="G345" s="113">
        <f t="shared" si="18"/>
        <v>3.3645535000129012E-2</v>
      </c>
    </row>
    <row r="346" spans="1:7" customFormat="1" x14ac:dyDescent="0.25">
      <c r="A346" s="25" t="s">
        <v>2558</v>
      </c>
      <c r="B346" s="42" t="s">
        <v>92</v>
      </c>
      <c r="C346" s="106">
        <f>SUM(C333:C345)</f>
        <v>8907.7883966299996</v>
      </c>
      <c r="D346" s="107">
        <f>SUM(D333:D345)</f>
        <v>38757</v>
      </c>
      <c r="E346" s="31"/>
      <c r="F346" s="121">
        <f>SUM(F333:F345)</f>
        <v>1</v>
      </c>
      <c r="G346" s="121">
        <f>SUM(G333:G345)</f>
        <v>1</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7707.7003541000004</v>
      </c>
      <c r="D358" s="107">
        <v>32748</v>
      </c>
      <c r="E358" s="31"/>
      <c r="F358" s="113">
        <f t="shared" ref="F358:F364" si="19">IF($C$365=0,"",IF(C358="[For completion]","",C358/$C$365))</f>
        <v>0.86527654350388283</v>
      </c>
      <c r="G358" s="113">
        <f t="shared" ref="G358:G364" si="20">IF($D$365=0,"",IF(D358="[For completion]","",D358/$D$365))</f>
        <v>0.8449570400185773</v>
      </c>
    </row>
    <row r="359" spans="1:7" customFormat="1" x14ac:dyDescent="0.25">
      <c r="A359" s="25" t="s">
        <v>2366</v>
      </c>
      <c r="B359" s="127" t="s">
        <v>1905</v>
      </c>
      <c r="C359" s="106">
        <v>1200.0880425299999</v>
      </c>
      <c r="D359" s="107">
        <v>6009</v>
      </c>
      <c r="E359" s="31"/>
      <c r="F359" s="113">
        <f t="shared" si="19"/>
        <v>0.13472345649611728</v>
      </c>
      <c r="G359" s="113">
        <f t="shared" si="20"/>
        <v>0.1550429599814227</v>
      </c>
    </row>
    <row r="360" spans="1:7" customFormat="1" x14ac:dyDescent="0.25">
      <c r="A360" s="25" t="s">
        <v>2367</v>
      </c>
      <c r="B360" s="42" t="s">
        <v>1906</v>
      </c>
      <c r="C360" s="106">
        <v>0</v>
      </c>
      <c r="D360" s="107">
        <v>0</v>
      </c>
      <c r="E360" s="31"/>
      <c r="F360" s="113">
        <f t="shared" si="19"/>
        <v>0</v>
      </c>
      <c r="G360" s="113">
        <f t="shared" si="20"/>
        <v>0</v>
      </c>
    </row>
    <row r="361" spans="1:7" customFormat="1" x14ac:dyDescent="0.25">
      <c r="A361" s="25" t="s">
        <v>2368</v>
      </c>
      <c r="B361" s="42" t="s">
        <v>1907</v>
      </c>
      <c r="C361" s="106">
        <v>0</v>
      </c>
      <c r="D361" s="107">
        <v>0</v>
      </c>
      <c r="E361" s="31"/>
      <c r="F361" s="113">
        <f t="shared" si="19"/>
        <v>0</v>
      </c>
      <c r="G361" s="113">
        <f t="shared" si="20"/>
        <v>0</v>
      </c>
    </row>
    <row r="362" spans="1:7" customFormat="1" x14ac:dyDescent="0.25">
      <c r="A362" s="25" t="s">
        <v>2369</v>
      </c>
      <c r="B362" s="42" t="s">
        <v>1908</v>
      </c>
      <c r="C362" s="106">
        <v>0</v>
      </c>
      <c r="D362" s="107">
        <v>0</v>
      </c>
      <c r="E362" s="31"/>
      <c r="F362" s="113">
        <f t="shared" si="19"/>
        <v>0</v>
      </c>
      <c r="G362" s="113">
        <f t="shared" si="20"/>
        <v>0</v>
      </c>
    </row>
    <row r="363" spans="1:7" customFormat="1" x14ac:dyDescent="0.25">
      <c r="A363" s="25" t="s">
        <v>2370</v>
      </c>
      <c r="B363" s="42" t="s">
        <v>1909</v>
      </c>
      <c r="C363" s="106">
        <v>0</v>
      </c>
      <c r="D363" s="107">
        <v>0</v>
      </c>
      <c r="E363" s="31"/>
      <c r="F363" s="113">
        <f t="shared" si="19"/>
        <v>0</v>
      </c>
      <c r="G363" s="113">
        <f t="shared" si="20"/>
        <v>0</v>
      </c>
    </row>
    <row r="364" spans="1:7" customFormat="1" x14ac:dyDescent="0.25">
      <c r="A364" s="25" t="s">
        <v>2371</v>
      </c>
      <c r="B364" s="42" t="s">
        <v>90</v>
      </c>
      <c r="C364" s="106">
        <v>0</v>
      </c>
      <c r="D364" s="25">
        <v>0</v>
      </c>
      <c r="E364" s="31"/>
      <c r="F364" s="113">
        <f t="shared" si="19"/>
        <v>0</v>
      </c>
      <c r="G364" s="113">
        <f t="shared" si="20"/>
        <v>0</v>
      </c>
    </row>
    <row r="365" spans="1:7" customFormat="1" x14ac:dyDescent="0.25">
      <c r="A365" s="25" t="s">
        <v>2372</v>
      </c>
      <c r="B365" s="42" t="s">
        <v>92</v>
      </c>
      <c r="C365" s="106">
        <f>SUM(C358:C364)</f>
        <v>8907.7883966299996</v>
      </c>
      <c r="D365" s="107">
        <f>SUM(D358:D364)</f>
        <v>38757</v>
      </c>
      <c r="E365" s="31"/>
      <c r="F365" s="121">
        <f>SUM(F358:F364)</f>
        <v>1</v>
      </c>
      <c r="G365" s="121">
        <f>SUM(G358:G364)</f>
        <v>1</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2094</v>
      </c>
      <c r="C368" s="106">
        <v>1968.14994929</v>
      </c>
      <c r="D368" s="107">
        <v>6646</v>
      </c>
      <c r="E368" s="31"/>
      <c r="F368" s="113">
        <f>IF($C$372=0,"",IF(C368="[For completion]","",C368/$C$372))</f>
        <v>0.22094709277496891</v>
      </c>
      <c r="G368" s="113">
        <f>IF($D$372=0,"",IF(D368="[For completion]","",D368/$D$372))</f>
        <v>0.17147870062182316</v>
      </c>
    </row>
    <row r="369" spans="1:7" customFormat="1" x14ac:dyDescent="0.25">
      <c r="A369" s="25" t="s">
        <v>2374</v>
      </c>
      <c r="B369" s="127" t="s">
        <v>2095</v>
      </c>
      <c r="C369" s="106">
        <v>6939.6384473400003</v>
      </c>
      <c r="D369" s="107">
        <v>32111</v>
      </c>
      <c r="E369" s="31"/>
      <c r="F369" s="113">
        <f>IF($C$372=0,"",IF(C369="[For completion]","",C369/$C$372))</f>
        <v>0.77905290722503118</v>
      </c>
      <c r="G369" s="113">
        <f>IF($D$372=0,"",IF(D369="[For completion]","",D369/$D$372))</f>
        <v>0.82852129937817687</v>
      </c>
    </row>
    <row r="370" spans="1:7" customFormat="1" x14ac:dyDescent="0.25">
      <c r="A370" s="25" t="s">
        <v>2375</v>
      </c>
      <c r="B370" s="42" t="s">
        <v>90</v>
      </c>
      <c r="C370" s="106">
        <v>0</v>
      </c>
      <c r="D370" s="107">
        <v>0</v>
      </c>
      <c r="E370" s="31"/>
      <c r="F370" s="113">
        <f>IF($C$372=0,"",IF(C370="[For completion]","",C370/$C$372))</f>
        <v>0</v>
      </c>
      <c r="G370" s="113">
        <f>IF($D$372=0,"",IF(D370="[For completion]","",D370/$D$372))</f>
        <v>0</v>
      </c>
    </row>
    <row r="371" spans="1:7" customFormat="1" x14ac:dyDescent="0.25">
      <c r="A371" s="25" t="s">
        <v>2376</v>
      </c>
      <c r="B371" s="25" t="s">
        <v>3019</v>
      </c>
      <c r="C371" s="106">
        <v>0</v>
      </c>
      <c r="D371" s="107">
        <v>0</v>
      </c>
      <c r="E371" s="31"/>
      <c r="F371" s="113">
        <f>IF($C$372=0,"",IF(C371="[For completion]","",C371/$C$372))</f>
        <v>0</v>
      </c>
      <c r="G371" s="113">
        <f>IF($D$372=0,"",IF(D371="[For completion]","",D371/$D$372))</f>
        <v>0</v>
      </c>
    </row>
    <row r="372" spans="1:7" customFormat="1" x14ac:dyDescent="0.25">
      <c r="A372" s="25" t="s">
        <v>2377</v>
      </c>
      <c r="B372" s="42" t="s">
        <v>92</v>
      </c>
      <c r="C372" s="106">
        <f>SUM(C368:C371)</f>
        <v>8907.7883966299996</v>
      </c>
      <c r="D372" s="107">
        <f>SUM(D368:D371)</f>
        <v>38757</v>
      </c>
      <c r="E372" s="31"/>
      <c r="F372" s="121">
        <f>SUM(F368:F371)</f>
        <v>1</v>
      </c>
      <c r="G372" s="121">
        <f>SUM(G368:G371)</f>
        <v>1</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c r="E190" s="103"/>
      <c r="F190" s="103"/>
      <c r="G190" s="62"/>
    </row>
    <row r="191" spans="1:7" x14ac:dyDescent="0.25">
      <c r="A191" s="25" t="s">
        <v>1086</v>
      </c>
      <c r="B191" s="42"/>
      <c r="C191" s="103"/>
      <c r="D191" s="106"/>
      <c r="E191" s="103"/>
      <c r="F191" s="103"/>
      <c r="G191" s="62"/>
    </row>
    <row r="192" spans="1:7" x14ac:dyDescent="0.25">
      <c r="A192" s="25" t="s">
        <v>1087</v>
      </c>
      <c r="B192" s="42"/>
      <c r="C192" s="103"/>
      <c r="D192" s="106"/>
      <c r="E192" s="62"/>
      <c r="F192" s="62"/>
      <c r="G192" s="62"/>
    </row>
    <row r="193" spans="1:7" x14ac:dyDescent="0.25">
      <c r="A193" s="25" t="s">
        <v>1088</v>
      </c>
      <c r="B193" s="42"/>
      <c r="C193" s="103"/>
      <c r="D193" s="106"/>
      <c r="E193" s="62"/>
      <c r="F193" s="62"/>
      <c r="G193" s="62"/>
    </row>
    <row r="194" spans="1:7" x14ac:dyDescent="0.25">
      <c r="A194" s="25" t="s">
        <v>1089</v>
      </c>
      <c r="B194" s="42"/>
      <c r="C194" s="103"/>
      <c r="D194" s="106"/>
      <c r="E194" s="62"/>
      <c r="F194" s="62"/>
      <c r="G194" s="62"/>
    </row>
    <row r="195" spans="1:7" x14ac:dyDescent="0.25">
      <c r="A195" s="25" t="s">
        <v>1090</v>
      </c>
      <c r="B195" s="42"/>
      <c r="C195" s="103"/>
      <c r="D195" s="106"/>
      <c r="E195" s="62"/>
      <c r="F195" s="62"/>
      <c r="G195" s="62"/>
    </row>
    <row r="196" spans="1:7" x14ac:dyDescent="0.25">
      <c r="A196" s="25" t="s">
        <v>1091</v>
      </c>
      <c r="B196" s="42"/>
      <c r="C196" s="103"/>
      <c r="D196" s="106"/>
      <c r="E196" s="62"/>
      <c r="F196" s="62"/>
      <c r="G196" s="62"/>
    </row>
    <row r="197" spans="1:7" x14ac:dyDescent="0.25">
      <c r="A197" s="25" t="s">
        <v>1092</v>
      </c>
      <c r="B197" s="42"/>
      <c r="C197" s="103"/>
      <c r="D197" s="106"/>
      <c r="E197" s="62"/>
      <c r="F197" s="62"/>
    </row>
    <row r="198" spans="1:7" x14ac:dyDescent="0.25">
      <c r="A198" s="25" t="s">
        <v>1093</v>
      </c>
      <c r="B198" s="42"/>
      <c r="C198" s="103"/>
      <c r="D198" s="106"/>
      <c r="E198" s="62"/>
      <c r="F198" s="62"/>
    </row>
    <row r="199" spans="1:7" x14ac:dyDescent="0.25">
      <c r="A199" s="25" t="s">
        <v>1094</v>
      </c>
      <c r="B199" s="42"/>
      <c r="C199" s="103"/>
      <c r="D199" s="106"/>
      <c r="E199" s="62"/>
      <c r="F199" s="62"/>
    </row>
    <row r="200" spans="1:7" x14ac:dyDescent="0.25">
      <c r="A200" s="25" t="s">
        <v>1095</v>
      </c>
      <c r="B200" s="42"/>
      <c r="C200" s="103"/>
      <c r="D200" s="106"/>
      <c r="E200" s="62"/>
      <c r="F200" s="62"/>
    </row>
    <row r="201" spans="1:7" x14ac:dyDescent="0.25">
      <c r="A201" s="25" t="s">
        <v>1096</v>
      </c>
      <c r="B201" s="42"/>
      <c r="C201" s="103"/>
      <c r="D201" s="106"/>
      <c r="E201" s="62"/>
      <c r="F201" s="62"/>
    </row>
    <row r="202" spans="1:7" x14ac:dyDescent="0.25">
      <c r="A202" s="25" t="s">
        <v>1097</v>
      </c>
      <c r="B202" s="42"/>
      <c r="C202" s="103"/>
      <c r="D202" s="106"/>
    </row>
    <row r="203" spans="1:7" x14ac:dyDescent="0.25">
      <c r="A203" s="25" t="s">
        <v>1098</v>
      </c>
      <c r="B203" s="42"/>
      <c r="C203" s="103"/>
      <c r="D203" s="106"/>
    </row>
    <row r="204" spans="1:7" x14ac:dyDescent="0.25">
      <c r="A204" s="25" t="s">
        <v>1099</v>
      </c>
      <c r="B204" s="42"/>
      <c r="C204" s="103"/>
      <c r="D204" s="106"/>
    </row>
    <row r="205" spans="1:7" x14ac:dyDescent="0.25">
      <c r="A205" s="25" t="s">
        <v>1100</v>
      </c>
      <c r="B205" s="42"/>
      <c r="C205" s="103"/>
      <c r="D205" s="106"/>
    </row>
    <row r="206" spans="1:7" x14ac:dyDescent="0.25">
      <c r="A206" s="25" t="s">
        <v>1101</v>
      </c>
      <c r="B206" s="42"/>
      <c r="C206" s="103"/>
      <c r="D206" s="106"/>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c r="C213" s="193"/>
      <c r="D213" s="106"/>
    </row>
    <row r="214" spans="1:7" x14ac:dyDescent="0.25">
      <c r="A214" s="184" t="s">
        <v>2872</v>
      </c>
      <c r="B214" s="192"/>
      <c r="C214" s="193"/>
      <c r="D214" s="106"/>
    </row>
    <row r="215" spans="1:7" x14ac:dyDescent="0.25">
      <c r="A215" s="184" t="s">
        <v>2873</v>
      </c>
      <c r="B215" s="192"/>
      <c r="C215" s="193"/>
      <c r="D215" s="106"/>
    </row>
    <row r="216" spans="1:7" x14ac:dyDescent="0.25">
      <c r="A216" s="184" t="s">
        <v>2874</v>
      </c>
      <c r="B216" s="192"/>
      <c r="C216" s="193"/>
      <c r="D216" s="106"/>
    </row>
    <row r="217" spans="1:7" x14ac:dyDescent="0.25">
      <c r="A217" s="184" t="s">
        <v>2875</v>
      </c>
      <c r="B217" s="192"/>
      <c r="C217" s="193"/>
      <c r="D217" s="106"/>
    </row>
    <row r="218" spans="1:7" x14ac:dyDescent="0.25">
      <c r="A218" s="184" t="s">
        <v>2876</v>
      </c>
      <c r="B218" s="192"/>
      <c r="C218" s="193"/>
      <c r="D218" s="106"/>
    </row>
    <row r="219" spans="1:7" x14ac:dyDescent="0.25">
      <c r="A219" s="184" t="s">
        <v>2877</v>
      </c>
      <c r="B219" s="192"/>
      <c r="C219" s="193"/>
      <c r="D219" s="106"/>
    </row>
    <row r="220" spans="1:7" x14ac:dyDescent="0.25">
      <c r="A220" s="184" t="s">
        <v>2878</v>
      </c>
      <c r="B220" s="192"/>
      <c r="C220" s="193"/>
      <c r="D220" s="106"/>
    </row>
    <row r="221" spans="1:7" x14ac:dyDescent="0.25">
      <c r="A221" s="184" t="s">
        <v>2879</v>
      </c>
      <c r="B221" s="192"/>
      <c r="C221" s="193"/>
      <c r="D221" s="106"/>
    </row>
    <row r="222" spans="1:7" x14ac:dyDescent="0.25">
      <c r="A222" s="184" t="s">
        <v>2880</v>
      </c>
      <c r="B222" s="192"/>
      <c r="C222" s="193"/>
      <c r="D222" s="106"/>
    </row>
    <row r="223" spans="1:7" x14ac:dyDescent="0.25">
      <c r="A223" s="184" t="s">
        <v>2881</v>
      </c>
      <c r="B223" s="192"/>
      <c r="C223" s="193"/>
      <c r="D223" s="106"/>
    </row>
    <row r="224" spans="1:7" x14ac:dyDescent="0.25">
      <c r="A224" s="184" t="s">
        <v>2882</v>
      </c>
      <c r="B224" s="192"/>
      <c r="C224" s="193"/>
      <c r="D224" s="106"/>
    </row>
    <row r="225" spans="1:7" x14ac:dyDescent="0.25">
      <c r="A225" s="184" t="s">
        <v>2883</v>
      </c>
      <c r="B225" s="192"/>
      <c r="C225" s="193"/>
      <c r="D225" s="106"/>
    </row>
    <row r="226" spans="1:7" x14ac:dyDescent="0.25">
      <c r="A226" s="184" t="s">
        <v>2884</v>
      </c>
      <c r="B226" s="192"/>
      <c r="C226" s="193"/>
      <c r="D226" s="106"/>
    </row>
    <row r="227" spans="1:7" x14ac:dyDescent="0.25">
      <c r="A227" s="184" t="s">
        <v>2885</v>
      </c>
      <c r="B227" s="192"/>
      <c r="C227" s="193"/>
      <c r="D227" s="106"/>
    </row>
    <row r="228" spans="1:7" x14ac:dyDescent="0.25">
      <c r="A228" s="184" t="s">
        <v>2886</v>
      </c>
      <c r="B228" s="192"/>
      <c r="C228" s="193"/>
      <c r="D228" s="106"/>
    </row>
    <row r="229" spans="1:7" x14ac:dyDescent="0.25">
      <c r="A229" s="184" t="s">
        <v>2887</v>
      </c>
      <c r="B229" s="192"/>
      <c r="C229" s="193"/>
      <c r="D229" s="106"/>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c r="C236" s="193"/>
      <c r="D236" s="106"/>
    </row>
    <row r="237" spans="1:7" x14ac:dyDescent="0.25">
      <c r="A237" s="184" t="s">
        <v>2890</v>
      </c>
      <c r="B237" s="192"/>
      <c r="C237" s="193"/>
      <c r="D237" s="106"/>
    </row>
    <row r="238" spans="1:7" x14ac:dyDescent="0.25">
      <c r="A238" s="184" t="s">
        <v>2891</v>
      </c>
      <c r="B238" s="192"/>
      <c r="C238" s="193"/>
      <c r="D238" s="106"/>
    </row>
    <row r="239" spans="1:7" x14ac:dyDescent="0.25">
      <c r="A239" s="184" t="s">
        <v>2892</v>
      </c>
      <c r="B239" s="192"/>
      <c r="C239" s="193"/>
      <c r="D239" s="106"/>
    </row>
    <row r="240" spans="1:7" x14ac:dyDescent="0.25">
      <c r="A240" s="184" t="s">
        <v>2893</v>
      </c>
      <c r="B240" s="192"/>
      <c r="C240" s="193"/>
      <c r="D240" s="106"/>
    </row>
    <row r="241" spans="1:4" x14ac:dyDescent="0.25">
      <c r="A241" s="184" t="s">
        <v>2894</v>
      </c>
      <c r="B241" s="192"/>
      <c r="C241" s="193"/>
      <c r="D241" s="106"/>
    </row>
    <row r="242" spans="1:4" x14ac:dyDescent="0.25">
      <c r="A242" s="184" t="s">
        <v>2895</v>
      </c>
      <c r="B242" s="192"/>
      <c r="C242" s="193"/>
      <c r="D242" s="106"/>
    </row>
    <row r="243" spans="1:4" x14ac:dyDescent="0.25">
      <c r="A243" s="184" t="s">
        <v>2896</v>
      </c>
      <c r="B243" s="192"/>
      <c r="C243" s="193"/>
      <c r="D243" s="106"/>
    </row>
    <row r="244" spans="1:4" x14ac:dyDescent="0.25">
      <c r="A244" s="184" t="s">
        <v>2897</v>
      </c>
      <c r="B244" s="192"/>
      <c r="C244" s="193"/>
      <c r="D244" s="106"/>
    </row>
    <row r="245" spans="1:4" x14ac:dyDescent="0.25">
      <c r="A245" s="184" t="s">
        <v>2898</v>
      </c>
      <c r="B245" s="192"/>
      <c r="C245" s="193"/>
      <c r="D245" s="106"/>
    </row>
    <row r="246" spans="1:4" x14ac:dyDescent="0.25">
      <c r="A246" s="184" t="s">
        <v>2899</v>
      </c>
      <c r="B246" s="192"/>
      <c r="C246" s="193"/>
      <c r="D246" s="106"/>
    </row>
    <row r="247" spans="1:4" x14ac:dyDescent="0.25">
      <c r="A247" s="184" t="s">
        <v>2900</v>
      </c>
      <c r="B247" s="192"/>
      <c r="C247" s="193"/>
      <c r="D247" s="106"/>
    </row>
    <row r="248" spans="1:4" x14ac:dyDescent="0.25">
      <c r="A248" s="184" t="s">
        <v>2901</v>
      </c>
      <c r="B248" s="192"/>
      <c r="C248" s="193"/>
      <c r="D248" s="106"/>
    </row>
    <row r="249" spans="1:4" x14ac:dyDescent="0.25">
      <c r="A249" s="184" t="s">
        <v>2902</v>
      </c>
      <c r="B249" s="192"/>
      <c r="C249" s="193"/>
      <c r="D249" s="106"/>
    </row>
    <row r="250" spans="1:4" x14ac:dyDescent="0.25">
      <c r="A250" s="184" t="s">
        <v>2903</v>
      </c>
      <c r="B250" s="192"/>
      <c r="C250" s="193"/>
      <c r="D250" s="106"/>
    </row>
    <row r="251" spans="1:4" x14ac:dyDescent="0.25">
      <c r="A251" s="184" t="s">
        <v>2904</v>
      </c>
      <c r="B251" s="192"/>
      <c r="C251" s="193"/>
      <c r="D251" s="106"/>
    </row>
    <row r="252" spans="1:4" x14ac:dyDescent="0.25">
      <c r="A252" s="184" t="s">
        <v>2905</v>
      </c>
      <c r="B252" s="192"/>
      <c r="C252" s="193"/>
      <c r="D252" s="106"/>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3050</v>
      </c>
    </row>
    <row r="7" spans="1:3" ht="30" x14ac:dyDescent="0.25">
      <c r="A7" s="1" t="s">
        <v>1111</v>
      </c>
      <c r="B7" s="39" t="s">
        <v>2610</v>
      </c>
      <c r="C7" s="177" t="s">
        <v>3034</v>
      </c>
    </row>
    <row r="8" spans="1:3" ht="30" x14ac:dyDescent="0.25">
      <c r="A8" s="1" t="s">
        <v>1112</v>
      </c>
      <c r="B8" s="39" t="s">
        <v>2611</v>
      </c>
      <c r="C8" s="177" t="s">
        <v>2612</v>
      </c>
    </row>
    <row r="9" spans="1:3" x14ac:dyDescent="0.25">
      <c r="A9" s="1" t="s">
        <v>1113</v>
      </c>
      <c r="B9" s="39" t="s">
        <v>1114</v>
      </c>
      <c r="C9" s="138" t="s">
        <v>3038</v>
      </c>
    </row>
    <row r="10" spans="1:3" ht="32.1" customHeight="1" x14ac:dyDescent="0.25">
      <c r="A10" s="1" t="s">
        <v>1115</v>
      </c>
      <c r="B10" s="39" t="s">
        <v>3043</v>
      </c>
      <c r="C10" s="138" t="s">
        <v>3044</v>
      </c>
    </row>
    <row r="11" spans="1:3" ht="47.25" customHeight="1" x14ac:dyDescent="0.25">
      <c r="A11" s="1" t="s">
        <v>1116</v>
      </c>
      <c r="B11" s="39" t="s">
        <v>3045</v>
      </c>
      <c r="C11" s="138" t="s">
        <v>3046</v>
      </c>
    </row>
    <row r="12" spans="1:3" ht="150" x14ac:dyDescent="0.25">
      <c r="A12" s="1" t="s">
        <v>1117</v>
      </c>
      <c r="B12" s="39" t="s">
        <v>2546</v>
      </c>
      <c r="C12" s="138" t="s">
        <v>3047</v>
      </c>
    </row>
    <row r="13" spans="1:3" ht="45" x14ac:dyDescent="0.25">
      <c r="A13" s="1" t="s">
        <v>1119</v>
      </c>
      <c r="B13" s="39" t="s">
        <v>1118</v>
      </c>
      <c r="C13" s="138" t="s">
        <v>3041</v>
      </c>
    </row>
    <row r="14" spans="1:3" x14ac:dyDescent="0.25">
      <c r="A14" s="1" t="s">
        <v>1121</v>
      </c>
      <c r="B14" s="39" t="s">
        <v>1120</v>
      </c>
      <c r="C14" s="138" t="s">
        <v>3040</v>
      </c>
    </row>
    <row r="15" spans="1:3" ht="30" x14ac:dyDescent="0.25">
      <c r="A15" s="1" t="s">
        <v>1123</v>
      </c>
      <c r="B15" s="39" t="s">
        <v>1122</v>
      </c>
      <c r="C15" s="138" t="s">
        <v>3039</v>
      </c>
    </row>
    <row r="16" spans="1:3" x14ac:dyDescent="0.25">
      <c r="A16" s="1" t="s">
        <v>1125</v>
      </c>
      <c r="B16" s="39" t="s">
        <v>1124</v>
      </c>
      <c r="C16" s="138" t="s">
        <v>3042</v>
      </c>
    </row>
    <row r="17" spans="1:3" ht="32.1" customHeight="1" x14ac:dyDescent="0.25">
      <c r="A17" s="1" t="s">
        <v>1126</v>
      </c>
      <c r="B17" s="43" t="s">
        <v>3035</v>
      </c>
      <c r="C17" s="138" t="s">
        <v>3036</v>
      </c>
    </row>
    <row r="18" spans="1:3" x14ac:dyDescent="0.25">
      <c r="A18" s="1" t="s">
        <v>1128</v>
      </c>
      <c r="B18" s="43" t="s">
        <v>1127</v>
      </c>
      <c r="C18" s="138" t="s">
        <v>3037</v>
      </c>
    </row>
    <row r="19" spans="1:3" x14ac:dyDescent="0.25">
      <c r="A19" s="1" t="s">
        <v>2545</v>
      </c>
      <c r="B19" s="43" t="s">
        <v>1129</v>
      </c>
      <c r="C19" s="138" t="s">
        <v>3048</v>
      </c>
    </row>
    <row r="20" spans="1:3" ht="45" x14ac:dyDescent="0.25">
      <c r="A20" s="1" t="s">
        <v>2547</v>
      </c>
      <c r="B20" s="39" t="s">
        <v>2544</v>
      </c>
      <c r="C20" s="138" t="s">
        <v>3051</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3049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3053</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2947</v>
      </c>
      <c r="C15" s="25" t="s">
        <v>2931</v>
      </c>
      <c r="D15" s="25" t="s">
        <v>3054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3055</v>
      </c>
      <c r="C18" s="25" t="s">
        <v>2931</v>
      </c>
      <c r="D18" s="25" t="s">
        <v>3054</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2950</v>
      </c>
      <c r="D20" s="25" t="s">
        <v>3056</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2960</v>
      </c>
      <c r="D24" s="25" t="s">
        <v>3057</v>
      </c>
      <c r="E24" s="31"/>
      <c r="F24" s="31"/>
      <c r="G24" s="31"/>
      <c r="H24" s="23"/>
      <c r="L24" s="23"/>
      <c r="M24" s="23"/>
    </row>
    <row r="25" spans="1:13" outlineLevel="1" x14ac:dyDescent="0.25">
      <c r="A25" s="25" t="s">
        <v>1346</v>
      </c>
      <c r="B25" s="40" t="s">
        <v>2948</v>
      </c>
      <c r="C25" s="25" t="s">
        <v>2931</v>
      </c>
      <c r="D25" s="25" t="s">
        <v>3054</v>
      </c>
      <c r="E25" s="31"/>
      <c r="F25" s="31"/>
      <c r="G25" s="31"/>
      <c r="H25" s="23"/>
      <c r="L25" s="23"/>
      <c r="M25" s="23"/>
    </row>
    <row r="26" spans="1:13" outlineLevel="1" x14ac:dyDescent="0.25">
      <c r="A26" s="25" t="s">
        <v>1349</v>
      </c>
      <c r="B26" s="156" t="s">
        <v>2964</v>
      </c>
      <c r="C26" s="138" t="s">
        <v>2965</v>
      </c>
      <c r="D26" s="138"/>
      <c r="E26" s="31"/>
      <c r="F26" s="31"/>
      <c r="G26" s="31"/>
      <c r="H26" s="23"/>
      <c r="L26" s="23"/>
      <c r="M26" s="23"/>
    </row>
    <row r="27" spans="1:13" outlineLevel="1" x14ac:dyDescent="0.25">
      <c r="A27" s="25" t="s">
        <v>1350</v>
      </c>
      <c r="B27" s="156" t="s">
        <v>2961</v>
      </c>
      <c r="C27" s="138" t="s">
        <v>2960</v>
      </c>
      <c r="D27" s="138" t="s">
        <v>3057</v>
      </c>
      <c r="E27" s="31"/>
      <c r="F27" s="31"/>
      <c r="G27" s="31"/>
      <c r="H27" s="23"/>
      <c r="L27" s="23"/>
      <c r="M27" s="23"/>
    </row>
    <row r="28" spans="1:13" outlineLevel="1" x14ac:dyDescent="0.25">
      <c r="A28" s="25" t="s">
        <v>1351</v>
      </c>
      <c r="B28" s="156" t="s">
        <v>2951</v>
      </c>
      <c r="C28" s="138" t="s">
        <v>2950</v>
      </c>
      <c r="D28" s="138" t="s">
        <v>3056</v>
      </c>
      <c r="E28" s="31"/>
      <c r="F28" s="31"/>
      <c r="G28" s="31"/>
      <c r="H28" s="23"/>
      <c r="L28" s="23"/>
      <c r="M28" s="23"/>
    </row>
    <row r="29" spans="1:13" outlineLevel="1" x14ac:dyDescent="0.25">
      <c r="A29" s="25" t="s">
        <v>1352</v>
      </c>
      <c r="B29" s="156" t="s">
        <v>2962</v>
      </c>
      <c r="C29" s="138" t="s">
        <v>2963</v>
      </c>
      <c r="D29" s="138"/>
      <c r="E29" s="31"/>
      <c r="F29" s="31"/>
      <c r="G29" s="31"/>
      <c r="H29" s="23"/>
      <c r="L29" s="23"/>
      <c r="M29" s="23"/>
    </row>
    <row r="30" spans="1:13" outlineLevel="1" x14ac:dyDescent="0.25">
      <c r="A30" s="25" t="s">
        <v>1353</v>
      </c>
      <c r="B30" s="156" t="s">
        <v>2945</v>
      </c>
      <c r="C30" s="138" t="s">
        <v>2931</v>
      </c>
      <c r="D30" s="138" t="s">
        <v>3054</v>
      </c>
      <c r="E30" s="31"/>
      <c r="F30" s="31"/>
      <c r="G30" s="31"/>
      <c r="H30" s="23"/>
      <c r="L30" s="23"/>
      <c r="M30" s="23"/>
    </row>
    <row r="31" spans="1:13" outlineLevel="1" x14ac:dyDescent="0.25">
      <c r="A31" s="25" t="s">
        <v>1354</v>
      </c>
      <c r="B31" s="156" t="s">
        <v>2957</v>
      </c>
      <c r="C31" s="138" t="s">
        <v>2956</v>
      </c>
      <c r="D31" s="138" t="s">
        <v>3058</v>
      </c>
      <c r="E31" s="31"/>
      <c r="F31" s="31"/>
      <c r="G31" s="31"/>
      <c r="H31" s="23"/>
      <c r="L31" s="23"/>
      <c r="M31" s="23"/>
    </row>
    <row r="32" spans="1:13" outlineLevel="1" x14ac:dyDescent="0.25">
      <c r="A32" s="25" t="s">
        <v>1355</v>
      </c>
      <c r="B32" s="156" t="s">
        <v>2952</v>
      </c>
      <c r="C32" s="138" t="s">
        <v>2953</v>
      </c>
      <c r="D32" s="138" t="s">
        <v>3059</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7.1900750000000002</v>
      </c>
      <c r="H75" s="23"/>
    </row>
    <row r="76" spans="1:14" x14ac:dyDescent="0.25">
      <c r="A76" s="25" t="s">
        <v>1397</v>
      </c>
      <c r="B76" s="25" t="s">
        <v>2915</v>
      </c>
      <c r="C76" s="106">
        <v>26.955033333333333</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3060</v>
      </c>
      <c r="C82" s="121">
        <v>9.0364999999999998E-4</v>
      </c>
      <c r="D82" s="121" t="str">
        <f t="shared" ref="D82:D87" si="0">IF(C82="","","ND2")</f>
        <v>ND2</v>
      </c>
      <c r="E82" s="121" t="str">
        <f t="shared" ref="E82:E87" si="1">IF(C82="","","ND2")</f>
        <v>ND2</v>
      </c>
      <c r="F82" s="121" t="str">
        <f t="shared" ref="F82:F87" si="2">IF(C82="","","ND2")</f>
        <v>ND2</v>
      </c>
      <c r="G82" s="121">
        <f t="shared" ref="G82:G87" si="3">IF(C82="","",C82)</f>
        <v>9.0364999999999998E-4</v>
      </c>
      <c r="H82" s="23"/>
    </row>
    <row r="83" spans="1:8" x14ac:dyDescent="0.25">
      <c r="A83" s="25" t="s">
        <v>1404</v>
      </c>
      <c r="B83" s="25" t="s">
        <v>3061</v>
      </c>
      <c r="C83" s="121">
        <v>1.28301E-3</v>
      </c>
      <c r="D83" s="121" t="str">
        <f t="shared" si="0"/>
        <v>ND2</v>
      </c>
      <c r="E83" s="121" t="str">
        <f t="shared" si="1"/>
        <v>ND2</v>
      </c>
      <c r="F83" s="121" t="str">
        <f t="shared" si="2"/>
        <v>ND2</v>
      </c>
      <c r="G83" s="121">
        <f t="shared" si="3"/>
        <v>1.28301E-3</v>
      </c>
      <c r="H83" s="23"/>
    </row>
    <row r="84" spans="1:8" x14ac:dyDescent="0.25">
      <c r="A84" s="25" t="s">
        <v>1405</v>
      </c>
      <c r="B84" s="25" t="s">
        <v>3062</v>
      </c>
      <c r="C84" s="121">
        <v>1.6714E-4</v>
      </c>
      <c r="D84" s="121" t="str">
        <f t="shared" si="0"/>
        <v>ND2</v>
      </c>
      <c r="E84" s="121" t="str">
        <f t="shared" si="1"/>
        <v>ND2</v>
      </c>
      <c r="F84" s="121" t="str">
        <f t="shared" si="2"/>
        <v>ND2</v>
      </c>
      <c r="G84" s="121">
        <f t="shared" si="3"/>
        <v>1.6714E-4</v>
      </c>
      <c r="H84" s="23"/>
    </row>
    <row r="85" spans="1:8" x14ac:dyDescent="0.25">
      <c r="A85" s="25" t="s">
        <v>1406</v>
      </c>
      <c r="B85" s="25" t="s">
        <v>3063</v>
      </c>
      <c r="C85" s="121">
        <v>0</v>
      </c>
      <c r="D85" s="121" t="str">
        <f t="shared" si="0"/>
        <v>ND2</v>
      </c>
      <c r="E85" s="121" t="str">
        <f t="shared" si="1"/>
        <v>ND2</v>
      </c>
      <c r="F85" s="121" t="str">
        <f t="shared" si="2"/>
        <v>ND2</v>
      </c>
      <c r="G85" s="121">
        <f t="shared" si="3"/>
        <v>0</v>
      </c>
      <c r="H85" s="23"/>
    </row>
    <row r="86" spans="1:8" x14ac:dyDescent="0.25">
      <c r="A86" s="25" t="s">
        <v>1416</v>
      </c>
      <c r="B86" s="25" t="s">
        <v>3064</v>
      </c>
      <c r="C86" s="121">
        <v>0</v>
      </c>
      <c r="D86" s="121" t="str">
        <f t="shared" si="0"/>
        <v>ND2</v>
      </c>
      <c r="E86" s="121" t="str">
        <f t="shared" si="1"/>
        <v>ND2</v>
      </c>
      <c r="F86" s="121" t="str">
        <f t="shared" si="2"/>
        <v>ND2</v>
      </c>
      <c r="G86" s="121">
        <f t="shared" si="3"/>
        <v>0</v>
      </c>
      <c r="H86" s="23"/>
    </row>
    <row r="87" spans="1:8" outlineLevel="1" x14ac:dyDescent="0.25">
      <c r="A87" s="25" t="s">
        <v>1407</v>
      </c>
      <c r="B87" s="25" t="s">
        <v>3065</v>
      </c>
      <c r="C87" s="121">
        <v>0.99764620000000004</v>
      </c>
      <c r="D87" s="121" t="str">
        <f t="shared" si="0"/>
        <v>ND2</v>
      </c>
      <c r="E87" s="121" t="str">
        <f t="shared" si="1"/>
        <v>ND2</v>
      </c>
      <c r="F87" s="121" t="str">
        <f t="shared" si="2"/>
        <v>ND2</v>
      </c>
      <c r="G87" s="121">
        <f t="shared" si="3"/>
        <v>0.99764620000000004</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2024-06-06T11:37:16Z</dcterms:created>
  <dcterms:modified xsi:type="dcterms:W3CDTF">2024-06-14T12:04:28Z</dcterms:modified>
</cp:coreProperties>
</file>